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20.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charts/chart20.xml" ContentType="application/vnd.openxmlformats-officedocument.drawingml.chart+xml"/>
  <Override PartName="/xl/drawings/drawing24.xml" ContentType="application/vnd.openxmlformats-officedocument.drawing+xml"/>
  <Override PartName="/xl/charts/chart21.xml" ContentType="application/vnd.openxmlformats-officedocument.drawingml.chart+xml"/>
  <Override PartName="/xl/drawings/drawing25.xml" ContentType="application/vnd.openxmlformats-officedocument.drawing+xml"/>
  <Override PartName="/xl/charts/chart22.xml" ContentType="application/vnd.openxmlformats-officedocument.drawingml.chart+xml"/>
  <Override PartName="/xl/drawings/drawing26.xml" ContentType="application/vnd.openxmlformats-officedocument.drawing+xml"/>
  <Override PartName="/xl/charts/chart23.xml" ContentType="application/vnd.openxmlformats-officedocument.drawingml.chart+xml"/>
  <Override PartName="/xl/drawings/drawing27.xml" ContentType="application/vnd.openxmlformats-officedocument.drawing+xml"/>
  <Override PartName="/xl/charts/chart24.xml" ContentType="application/vnd.openxmlformats-officedocument.drawingml.chart+xml"/>
  <Override PartName="/xl/drawings/drawing28.xml" ContentType="application/vnd.openxmlformats-officedocument.drawing+xml"/>
  <Override PartName="/xl/charts/chart25.xml" ContentType="application/vnd.openxmlformats-officedocument.drawingml.chart+xml"/>
  <Override PartName="/xl/drawings/drawing29.xml" ContentType="application/vnd.openxmlformats-officedocument.drawing+xml"/>
  <Override PartName="/xl/charts/chart26.xml" ContentType="application/vnd.openxmlformats-officedocument.drawingml.chart+xml"/>
  <Override PartName="/xl/drawings/drawing30.xml" ContentType="application/vnd.openxmlformats-officedocument.drawing+xml"/>
  <Override PartName="/xl/charts/chart27.xml" ContentType="application/vnd.openxmlformats-officedocument.drawingml.chart+xml"/>
  <Override PartName="/xl/drawings/drawing31.xml" ContentType="application/vnd.openxmlformats-officedocument.drawing+xml"/>
  <Override PartName="/xl/charts/chart28.xml" ContentType="application/vnd.openxmlformats-officedocument.drawingml.chart+xml"/>
  <Override PartName="/xl/drawings/drawing32.xml" ContentType="application/vnd.openxmlformats-officedocument.drawing+xml"/>
  <Override PartName="/xl/charts/chart29.xml" ContentType="application/vnd.openxmlformats-officedocument.drawingml.chart+xml"/>
  <Override PartName="/xl/drawings/drawing33.xml" ContentType="application/vnd.openxmlformats-officedocument.drawing+xml"/>
  <Override PartName="/xl/charts/chart30.xml" ContentType="application/vnd.openxmlformats-officedocument.drawingml.chart+xml"/>
  <Override PartName="/xl/drawings/drawing34.xml" ContentType="application/vnd.openxmlformats-officedocument.drawing+xml"/>
  <Override PartName="/xl/charts/chart31.xml" ContentType="application/vnd.openxmlformats-officedocument.drawingml.chart+xml"/>
  <Override PartName="/xl/drawings/drawing35.xml" ContentType="application/vnd.openxmlformats-officedocument.drawing+xml"/>
  <Override PartName="/xl/charts/chart32.xml" ContentType="application/vnd.openxmlformats-officedocument.drawingml.chart+xml"/>
  <Override PartName="/xl/drawings/drawing36.xml" ContentType="application/vnd.openxmlformats-officedocument.drawing+xml"/>
  <Override PartName="/xl/charts/chart33.xml" ContentType="application/vnd.openxmlformats-officedocument.drawingml.chart+xml"/>
  <Override PartName="/xl/drawings/drawing37.xml" ContentType="application/vnd.openxmlformats-officedocument.drawing+xml"/>
  <Override PartName="/xl/charts/chart34.xml" ContentType="application/vnd.openxmlformats-officedocument.drawingml.chart+xml"/>
  <Override PartName="/xl/drawings/drawing38.xml" ContentType="application/vnd.openxmlformats-officedocument.drawing+xml"/>
  <Override PartName="/xl/charts/chart3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firstSheet="24" activeTab="36"/>
  </bookViews>
  <sheets>
    <sheet name="Figur 1" sheetId="1" r:id="rId1"/>
    <sheet name="Figur 2" sheetId="2" r:id="rId2"/>
    <sheet name="Figur 3 %" sheetId="3" r:id="rId3"/>
    <sheet name="Figur 3_original" sheetId="42" r:id="rId4"/>
    <sheet name="Tabell 1" sheetId="4" r:id="rId5"/>
    <sheet name="Figur 4" sheetId="5" r:id="rId6"/>
    <sheet name="Figur 5" sheetId="6" r:id="rId7"/>
    <sheet name="Figur 6" sheetId="7" r:id="rId8"/>
    <sheet name="Figur 7" sheetId="8" r:id="rId9"/>
    <sheet name="Tabell 2" sheetId="9" r:id="rId10"/>
    <sheet name="Figur 8" sheetId="10" r:id="rId11"/>
    <sheet name="Figur 9" sheetId="11" r:id="rId12"/>
    <sheet name="Figur 10" sheetId="12" r:id="rId13"/>
    <sheet name="Figur 11" sheetId="13" r:id="rId14"/>
    <sheet name="Figur 12" sheetId="14" r:id="rId15"/>
    <sheet name="Figur 13a &amp; b" sheetId="15" r:id="rId16"/>
    <sheet name="Tabell 3" sheetId="16" r:id="rId17"/>
    <sheet name="Tabell 4" sheetId="17" r:id="rId18"/>
    <sheet name="Figur 14" sheetId="18" r:id="rId19"/>
    <sheet name="Figur 15" sheetId="19" r:id="rId20"/>
    <sheet name="Figur 16" sheetId="20" r:id="rId21"/>
    <sheet name="Figur 17" sheetId="21" r:id="rId22"/>
    <sheet name="Figur 18" sheetId="22" r:id="rId23"/>
    <sheet name="Figur 19" sheetId="23" r:id="rId24"/>
    <sheet name="Tabell 5" sheetId="24" r:id="rId25"/>
    <sheet name="Figur 20" sheetId="25" r:id="rId26"/>
    <sheet name="Figur 21" sheetId="26" r:id="rId27"/>
    <sheet name="Figur 22" sheetId="27" r:id="rId28"/>
    <sheet name="Tabell 6" sheetId="28" r:id="rId29"/>
    <sheet name="Figur 23" sheetId="29" r:id="rId30"/>
    <sheet name="Figur 24a" sheetId="30" r:id="rId31"/>
    <sheet name="Figur 24b" sheetId="31" r:id="rId32"/>
    <sheet name="Figur 25" sheetId="32" r:id="rId33"/>
    <sheet name="Figur 26" sheetId="33" r:id="rId34"/>
    <sheet name="Figur 27" sheetId="34" r:id="rId35"/>
    <sheet name="Figur 28" sheetId="35" r:id="rId36"/>
    <sheet name="Figur 29" sheetId="36" r:id="rId37"/>
    <sheet name="Tabell 7" sheetId="37" r:id="rId38"/>
    <sheet name="Figur 31" sheetId="38" r:id="rId39"/>
    <sheet name="Figur 32" sheetId="39" r:id="rId40"/>
    <sheet name="Tabell 8" sheetId="40" r:id="rId41"/>
    <sheet name="Blad41" sheetId="41"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calcPr calcId="145621"/>
</workbook>
</file>

<file path=xl/calcChain.xml><?xml version="1.0" encoding="utf-8"?>
<calcChain xmlns="http://schemas.openxmlformats.org/spreadsheetml/2006/main">
  <c r="C16" i="42" l="1"/>
  <c r="D16" i="42"/>
  <c r="E16" i="42"/>
  <c r="F16" i="42"/>
  <c r="G16" i="42"/>
  <c r="H16" i="42"/>
  <c r="I16" i="42"/>
  <c r="J16" i="42"/>
  <c r="K16" i="42"/>
  <c r="C17" i="42"/>
  <c r="D17" i="42"/>
  <c r="E17" i="42"/>
  <c r="F17" i="42"/>
  <c r="G17" i="42"/>
  <c r="H17" i="42"/>
  <c r="I17" i="42"/>
  <c r="J17" i="42"/>
  <c r="K17" i="42"/>
  <c r="C18" i="42"/>
  <c r="D18" i="42"/>
  <c r="E18" i="42"/>
  <c r="F18" i="42"/>
  <c r="G18" i="42"/>
  <c r="H18" i="42"/>
  <c r="I18" i="42"/>
  <c r="J18" i="42"/>
  <c r="K18" i="42"/>
  <c r="C19" i="42"/>
  <c r="D19" i="42"/>
  <c r="E19" i="42"/>
  <c r="F19" i="42"/>
  <c r="G19" i="42"/>
  <c r="H19" i="42"/>
  <c r="I19" i="42"/>
  <c r="J19" i="42"/>
  <c r="K19" i="42"/>
  <c r="C20" i="42"/>
  <c r="D20" i="42"/>
  <c r="E20" i="42"/>
  <c r="F20" i="42"/>
  <c r="G20" i="42"/>
  <c r="H20" i="42"/>
  <c r="I20" i="42"/>
  <c r="J20" i="42"/>
  <c r="K20" i="42"/>
  <c r="C21" i="42"/>
  <c r="D21" i="42"/>
  <c r="E21" i="42"/>
  <c r="F21" i="42"/>
  <c r="G21" i="42"/>
  <c r="H21" i="42"/>
  <c r="I21" i="42"/>
  <c r="J21" i="42"/>
  <c r="K21" i="42"/>
  <c r="B21" i="42"/>
  <c r="B20" i="42"/>
  <c r="B19" i="42"/>
  <c r="B18" i="42"/>
  <c r="B17" i="42"/>
  <c r="B16" i="42"/>
  <c r="B22" i="42"/>
  <c r="B15" i="42"/>
  <c r="C15" i="42"/>
  <c r="D15" i="42"/>
  <c r="E15" i="42"/>
  <c r="F15" i="42"/>
  <c r="G15" i="42"/>
  <c r="H15" i="42"/>
  <c r="I15" i="42"/>
  <c r="J15" i="42"/>
  <c r="K15" i="42"/>
  <c r="C11" i="42"/>
  <c r="D11" i="42"/>
  <c r="E11" i="42"/>
  <c r="F11" i="42"/>
  <c r="G11" i="42"/>
  <c r="H11" i="42"/>
  <c r="I11" i="42"/>
  <c r="J11" i="42"/>
  <c r="K11" i="42"/>
  <c r="B11" i="42"/>
  <c r="K10" i="39" l="1"/>
  <c r="J10" i="39"/>
  <c r="I10" i="39"/>
  <c r="H10" i="39"/>
  <c r="G10" i="39"/>
  <c r="F10" i="39"/>
  <c r="E10" i="39"/>
  <c r="D10" i="39"/>
  <c r="C10" i="39"/>
  <c r="B10" i="39"/>
  <c r="G21" i="37"/>
  <c r="E21" i="37"/>
  <c r="E9" i="37"/>
  <c r="E13" i="24" l="1"/>
  <c r="D13" i="24"/>
  <c r="C13" i="24"/>
  <c r="K12" i="15"/>
  <c r="E12" i="15"/>
  <c r="K11" i="15"/>
  <c r="E11" i="15"/>
  <c r="K10" i="15"/>
  <c r="E10" i="15"/>
  <c r="K9" i="15"/>
  <c r="E9" i="15"/>
  <c r="K8" i="15"/>
  <c r="E8" i="15"/>
  <c r="K7" i="15"/>
  <c r="E7" i="15"/>
  <c r="E6" i="15"/>
  <c r="G16" i="7" l="1"/>
  <c r="G15" i="7"/>
  <c r="G14" i="7"/>
  <c r="F14" i="7"/>
  <c r="G13" i="7"/>
  <c r="F13" i="7"/>
  <c r="G12" i="7"/>
  <c r="F12" i="7"/>
  <c r="H12" i="7" s="1"/>
  <c r="H11" i="7"/>
  <c r="G11" i="7"/>
  <c r="F11" i="7"/>
  <c r="E11" i="7"/>
  <c r="H10" i="7"/>
  <c r="G10" i="7"/>
  <c r="F10" i="7"/>
  <c r="E10" i="7"/>
  <c r="H9" i="7"/>
  <c r="G9" i="7"/>
  <c r="F9" i="7"/>
  <c r="E9" i="7"/>
  <c r="H8" i="7"/>
  <c r="G8" i="7"/>
  <c r="F8" i="7"/>
  <c r="E8" i="7"/>
  <c r="H7" i="7"/>
  <c r="G7" i="7"/>
  <c r="F7" i="7"/>
  <c r="E7" i="7"/>
  <c r="H6" i="7"/>
  <c r="G6" i="7"/>
  <c r="F6" i="7"/>
  <c r="E6" i="7"/>
  <c r="H5" i="7"/>
  <c r="G5" i="7"/>
  <c r="F5" i="7"/>
  <c r="E5" i="7"/>
  <c r="H4" i="7"/>
  <c r="G4" i="7"/>
  <c r="F4" i="7"/>
  <c r="E4" i="7"/>
  <c r="H3" i="7"/>
  <c r="G3" i="7"/>
  <c r="F3" i="7"/>
  <c r="E3" i="7"/>
  <c r="D16" i="6"/>
  <c r="C16" i="6"/>
  <c r="B16" i="6"/>
  <c r="E14" i="6"/>
  <c r="E13" i="6"/>
  <c r="E12" i="6"/>
  <c r="E11" i="6"/>
  <c r="E10" i="6"/>
  <c r="E9" i="6"/>
  <c r="E8" i="6"/>
  <c r="E7" i="6"/>
  <c r="E6" i="6"/>
  <c r="E5" i="6"/>
  <c r="E4" i="6"/>
  <c r="E40" i="5"/>
  <c r="D40" i="5"/>
  <c r="D41" i="5" s="1"/>
  <c r="D39" i="5"/>
  <c r="C39" i="5"/>
  <c r="B39" i="5" s="1"/>
  <c r="B41" i="5" s="1"/>
  <c r="D38" i="5"/>
  <c r="C38" i="5"/>
  <c r="B38" i="5" s="1"/>
  <c r="D37" i="5"/>
  <c r="C37" i="5"/>
  <c r="B37" i="5" s="1"/>
  <c r="D36" i="5"/>
  <c r="C36" i="5"/>
  <c r="B36" i="5" s="1"/>
  <c r="D35" i="5"/>
  <c r="C35" i="5"/>
  <c r="B35" i="5" s="1"/>
  <c r="C34" i="5"/>
  <c r="B34" i="5"/>
  <c r="C33" i="5"/>
  <c r="B33" i="5"/>
  <c r="D32" i="5"/>
  <c r="F32" i="5" s="1"/>
  <c r="C32" i="5"/>
  <c r="B32" i="5"/>
  <c r="F31" i="5"/>
  <c r="E31" i="5"/>
  <c r="B31" i="5"/>
  <c r="F30" i="5"/>
  <c r="E30" i="5"/>
  <c r="B30" i="5"/>
  <c r="F29" i="5"/>
  <c r="E29" i="5"/>
  <c r="B29" i="5"/>
  <c r="F28" i="5"/>
  <c r="E28" i="5"/>
  <c r="E27" i="5"/>
  <c r="E26" i="5"/>
  <c r="E25" i="5"/>
  <c r="E24" i="5"/>
  <c r="E23" i="5"/>
  <c r="E22" i="5"/>
  <c r="E21" i="5"/>
  <c r="E20" i="5"/>
  <c r="E19" i="5"/>
  <c r="E18" i="5"/>
  <c r="E17" i="5"/>
  <c r="E16" i="5"/>
  <c r="E15" i="5"/>
  <c r="E14" i="5"/>
  <c r="E13" i="5"/>
  <c r="E12" i="5"/>
  <c r="E11" i="5"/>
  <c r="E10" i="5"/>
  <c r="E9" i="5"/>
  <c r="E8" i="5"/>
  <c r="E7" i="5"/>
  <c r="E6" i="5"/>
  <c r="E5" i="5"/>
  <c r="E4" i="5"/>
  <c r="E34" i="5" l="1"/>
  <c r="E32" i="5"/>
  <c r="D33" i="5"/>
  <c r="E41" i="5" s="1"/>
  <c r="D34" i="5"/>
  <c r="E35" i="5"/>
  <c r="E36" i="5"/>
  <c r="E37" i="5"/>
  <c r="E38" i="5"/>
  <c r="E39" i="5"/>
  <c r="C41" i="5"/>
  <c r="E33" i="5" l="1"/>
</calcChain>
</file>

<file path=xl/sharedStrings.xml><?xml version="1.0" encoding="utf-8"?>
<sst xmlns="http://schemas.openxmlformats.org/spreadsheetml/2006/main" count="752" uniqueCount="408">
  <si>
    <t>År</t>
  </si>
  <si>
    <t>Antal sökande per antagen</t>
  </si>
  <si>
    <t>Antal sökande</t>
  </si>
  <si>
    <t>Antal antagna</t>
  </si>
  <si>
    <t>2003</t>
  </si>
  <si>
    <t>2004</t>
  </si>
  <si>
    <t>2005</t>
  </si>
  <si>
    <t>2006</t>
  </si>
  <si>
    <t>2007</t>
  </si>
  <si>
    <t>2008</t>
  </si>
  <si>
    <t>2009</t>
  </si>
  <si>
    <t>2010</t>
  </si>
  <si>
    <t>2011</t>
  </si>
  <si>
    <t>2012</t>
  </si>
  <si>
    <t>2013</t>
  </si>
  <si>
    <t>Kvinnor</t>
  </si>
  <si>
    <t>Män</t>
  </si>
  <si>
    <t>Totalt</t>
  </si>
  <si>
    <t>Tandhygienistexamen</t>
  </si>
  <si>
    <t>Studie- och yrkesvägledarexamen</t>
  </si>
  <si>
    <t>Arkitektexamen</t>
  </si>
  <si>
    <t>Sjukgymnastexamen</t>
  </si>
  <si>
    <t>Civilekonomexamen</t>
  </si>
  <si>
    <t>Grundlärarexamen</t>
  </si>
  <si>
    <t>Specialistsjuksköterskeexamen</t>
  </si>
  <si>
    <t>Ämneslärarexamen</t>
  </si>
  <si>
    <t>Läkarexamen</t>
  </si>
  <si>
    <t>Psykologexamen</t>
  </si>
  <si>
    <t>Högskoleingenjörsexamen</t>
  </si>
  <si>
    <t>Förskollärarexamen</t>
  </si>
  <si>
    <t>Socionomexamen</t>
  </si>
  <si>
    <t>Juristexamen</t>
  </si>
  <si>
    <t>Sjuksköterskeexamen</t>
  </si>
  <si>
    <t>Civilingenjörsexamen</t>
  </si>
  <si>
    <t>25-29</t>
  </si>
  <si>
    <t>30-34</t>
  </si>
  <si>
    <t>35-39</t>
  </si>
  <si>
    <t>40-</t>
  </si>
  <si>
    <t xml:space="preserve"> Teknik och tillverkning</t>
  </si>
  <si>
    <t xml:space="preserve"> Hälso- och sjukvård samt social omsorg</t>
  </si>
  <si>
    <t xml:space="preserve"> Samhällsvetenskap, juridik, handel, administration</t>
  </si>
  <si>
    <t xml:space="preserve"> Pedagogik och lärarutbildning</t>
  </si>
  <si>
    <t xml:space="preserve"> Naturvetenskap, matematik och data</t>
  </si>
  <si>
    <t xml:space="preserve"> Humaniora och konst</t>
  </si>
  <si>
    <t>Tjänster, Lantbruk och skogsbruk samt djursjukvård och allmän utbildning</t>
  </si>
  <si>
    <t>Sökande</t>
  </si>
  <si>
    <t>Antagna</t>
  </si>
  <si>
    <t>Antal</t>
  </si>
  <si>
    <t>Internationella kurser och program (totalt)</t>
  </si>
  <si>
    <t>43 400</t>
  </si>
  <si>
    <t>därav</t>
  </si>
  <si>
    <t>med fullständiga personnummer</t>
  </si>
  <si>
    <t>Internationella masterprogram (totalt)</t>
  </si>
  <si>
    <t>avgiftsskyldiga</t>
  </si>
  <si>
    <t>Totalt antal gjorda Högskoleprov 1977-2007</t>
  </si>
  <si>
    <t>Minst 25 år</t>
  </si>
  <si>
    <t>Högst 24 år</t>
  </si>
  <si>
    <t>Summa</t>
  </si>
  <si>
    <t>Högskolenybörjare</t>
  </si>
  <si>
    <t>Svenska</t>
  </si>
  <si>
    <t>Inresande</t>
  </si>
  <si>
    <t>Samtliga</t>
  </si>
  <si>
    <t>"2002/03"</t>
  </si>
  <si>
    <t>"2003/04"</t>
  </si>
  <si>
    <t>"2004/05"</t>
  </si>
  <si>
    <t>"2005/06"</t>
  </si>
  <si>
    <t>"2006/07"</t>
  </si>
  <si>
    <t>"2007/08"</t>
  </si>
  <si>
    <t>"2008/09"</t>
  </si>
  <si>
    <t>"2009/10"</t>
  </si>
  <si>
    <t>"2010/11"</t>
  </si>
  <si>
    <t>"2011/12"</t>
  </si>
  <si>
    <t>"2012/13"</t>
  </si>
  <si>
    <t>-19 år</t>
  </si>
  <si>
    <t>-21 år</t>
  </si>
  <si>
    <t>-24 år</t>
  </si>
  <si>
    <t>"1981"</t>
  </si>
  <si>
    <t>"1984"</t>
  </si>
  <si>
    <t>"1987"</t>
  </si>
  <si>
    <t>"1990"</t>
  </si>
  <si>
    <t>"1993"</t>
  </si>
  <si>
    <t>Läsår</t>
  </si>
  <si>
    <t>Svenska nybörjare</t>
  </si>
  <si>
    <t>Antal elever som slutförde gymnasieskolan 2009/10</t>
  </si>
  <si>
    <t>Andel (%) som påbörjat högskolestudier t.o.m. 2012/13</t>
  </si>
  <si>
    <t xml:space="preserve">Samtliga                                                              </t>
  </si>
  <si>
    <t>Naturvetenskaps-programmet (NV)</t>
  </si>
  <si>
    <t>Samhällsveten-skapsprogrammet (SV)</t>
  </si>
  <si>
    <t>Teknikprogrammet (TE)</t>
  </si>
  <si>
    <t>Estetiska programmet (ES)</t>
  </si>
  <si>
    <t>Internationell Baccalaureate (IB)</t>
  </si>
  <si>
    <t>Summa NV-, SV-, TE-, ES-program och IB</t>
  </si>
  <si>
    <t>Summa övriga nationella program</t>
  </si>
  <si>
    <t>Summa specialutformade program  och IV</t>
  </si>
  <si>
    <t>"1987/88"</t>
  </si>
  <si>
    <t>"1988/89"</t>
  </si>
  <si>
    <t>"1989/90"</t>
  </si>
  <si>
    <t>"1990/91"</t>
  </si>
  <si>
    <t>"1991/92"</t>
  </si>
  <si>
    <t>"1992/93"</t>
  </si>
  <si>
    <t>"1993/94"</t>
  </si>
  <si>
    <t>"1994/95"</t>
  </si>
  <si>
    <t>"1995/96"</t>
  </si>
  <si>
    <t>"1996/97"</t>
  </si>
  <si>
    <t>"1997/98"</t>
  </si>
  <si>
    <t>"1998/99"</t>
  </si>
  <si>
    <t>"1999/00"</t>
  </si>
  <si>
    <t>"2000/01"</t>
  </si>
  <si>
    <t>"2001/02"</t>
  </si>
  <si>
    <t>Högst 21 år</t>
  </si>
  <si>
    <t>22-29 år</t>
  </si>
  <si>
    <t>Minst 30 år</t>
  </si>
  <si>
    <t xml:space="preserve">Minst 25 år </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</si>
  <si>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</si>
  <si>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</si>
  <si>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</si>
  <si>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</si>
  <si>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</si>
  <si>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</si>
  <si>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</si>
  <si>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</si>
  <si>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</si>
  <si>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</si>
  <si>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</si>
  <si>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</si>
  <si>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</si>
  <si>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</si>
  <si>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</si>
  <si>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</si>
  <si>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</si>
  <si>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</si>
  <si>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</si>
  <si>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</si>
  <si>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</si>
  <si>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</si>
  <si>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</si>
  <si>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</si>
  <si>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</si>
  <si>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Data för Årsrapporten 2014</t>
  </si>
  <si>
    <t>25-åringar</t>
  </si>
  <si>
    <t>19-åringar</t>
  </si>
  <si>
    <t>Prognos 19-åringar</t>
  </si>
  <si>
    <t>Prognos 25-åringar</t>
  </si>
  <si>
    <t>"2000"</t>
  </si>
  <si>
    <t>"2005"</t>
  </si>
  <si>
    <t>"2010"</t>
  </si>
  <si>
    <t>"2015"</t>
  </si>
  <si>
    <t>"2020"</t>
  </si>
  <si>
    <t>"2025"</t>
  </si>
  <si>
    <t>"2030"</t>
  </si>
  <si>
    <t>Svensk Bakgrund</t>
  </si>
  <si>
    <t>Utländsk bakgrund</t>
  </si>
  <si>
    <t>- därav född i Sv. med två utrikes födda föräldrar</t>
  </si>
  <si>
    <r>
      <t xml:space="preserve">   - invandrat </t>
    </r>
    <r>
      <rPr>
        <sz val="8"/>
        <rFont val="Calibri"/>
        <family val="2"/>
      </rPr>
      <t>≤</t>
    </r>
    <r>
      <rPr>
        <sz val="8"/>
        <rFont val="Arial"/>
        <family val="2"/>
      </rPr>
      <t xml:space="preserve"> 6 år</t>
    </r>
  </si>
  <si>
    <r>
      <t xml:space="preserve">   - invandrat </t>
    </r>
    <r>
      <rPr>
        <sz val="8"/>
        <rFont val="Calibri"/>
        <family val="2"/>
      </rPr>
      <t xml:space="preserve">≥ </t>
    </r>
    <r>
      <rPr>
        <sz val="8"/>
        <rFont val="Arial"/>
        <family val="2"/>
      </rPr>
      <t>7 år</t>
    </r>
  </si>
  <si>
    <t>Födelsekull</t>
  </si>
  <si>
    <t>"1978"</t>
  </si>
  <si>
    <t>"1979"</t>
  </si>
  <si>
    <t>"1980"</t>
  </si>
  <si>
    <t>"1982"</t>
  </si>
  <si>
    <t>"1983"</t>
  </si>
  <si>
    <t>"1985"</t>
  </si>
  <si>
    <t>"1986"</t>
  </si>
  <si>
    <t>y</t>
  </si>
  <si>
    <t>Exkl. inresande studenter</t>
  </si>
  <si>
    <t>Fristående kurser</t>
  </si>
  <si>
    <t>Program mot generell examen</t>
  </si>
  <si>
    <t>Yrkesexamensprogram</t>
  </si>
  <si>
    <t>Figur A</t>
  </si>
  <si>
    <t>Figur B</t>
  </si>
  <si>
    <t>Förändring i procent</t>
  </si>
  <si>
    <t>10/11-11/12</t>
  </si>
  <si>
    <t>11/12-12/13</t>
  </si>
  <si>
    <t>Högskoleexamensprogram</t>
  </si>
  <si>
    <t>(1)</t>
  </si>
  <si>
    <t>Kandidatexamensprogram</t>
  </si>
  <si>
    <t>(6)</t>
  </si>
  <si>
    <t>(2)</t>
  </si>
  <si>
    <t>(3)</t>
  </si>
  <si>
    <t>Magisterexamensprogram</t>
  </si>
  <si>
    <t>+2</t>
  </si>
  <si>
    <t>(54)</t>
  </si>
  <si>
    <t>(31)</t>
  </si>
  <si>
    <t>(32)</t>
  </si>
  <si>
    <t>Masterexamensprogram</t>
  </si>
  <si>
    <t>+12</t>
  </si>
  <si>
    <t>(61)</t>
  </si>
  <si>
    <t>(34)</t>
  </si>
  <si>
    <t>Andel inresande inom parentes</t>
  </si>
  <si>
    <t>Program mot</t>
  </si>
  <si>
    <t>Antal nybörjare</t>
  </si>
  <si>
    <t>Förändring (%)</t>
  </si>
  <si>
    <t>Kvinnor/män</t>
  </si>
  <si>
    <t xml:space="preserve"> 2012/13</t>
  </si>
  <si>
    <t>11/11-12/13</t>
  </si>
  <si>
    <t>(%), 2012/13</t>
  </si>
  <si>
    <t>(29/71)</t>
  </si>
  <si>
    <t>(86/14)</t>
  </si>
  <si>
    <t>(26/74)</t>
  </si>
  <si>
    <t>(93/7)</t>
  </si>
  <si>
    <t>(54/46)</t>
  </si>
  <si>
    <t>(80/20)</t>
  </si>
  <si>
    <t>(84/16)</t>
  </si>
  <si>
    <t>(85/15)</t>
  </si>
  <si>
    <t>(50/50)</t>
  </si>
  <si>
    <t>(57/43)</t>
  </si>
  <si>
    <t>Gamla lärarexamen</t>
  </si>
  <si>
    <t>(72/28)</t>
  </si>
  <si>
    <t>(65/35)</t>
  </si>
  <si>
    <t>(67/33)</t>
  </si>
  <si>
    <t>Yrkeslärarexamen</t>
  </si>
  <si>
    <t>(63/37)</t>
  </si>
  <si>
    <t>* De 15 största yrkesexamensprogrammen räknat i antal nybörjare.</t>
  </si>
  <si>
    <t>Hösttermin</t>
  </si>
  <si>
    <t>Svenska Kvinnor</t>
  </si>
  <si>
    <t>Svenska Män</t>
  </si>
  <si>
    <t>Inresande - Kvinnor + män</t>
  </si>
  <si>
    <t>"1977"</t>
  </si>
  <si>
    <t>"1988"</t>
  </si>
  <si>
    <t>"1989"</t>
  </si>
  <si>
    <t>"1991"</t>
  </si>
  <si>
    <t>"1992"</t>
  </si>
  <si>
    <t>"1994"</t>
  </si>
  <si>
    <t>"1995"</t>
  </si>
  <si>
    <t>"1996"</t>
  </si>
  <si>
    <t>"1997"</t>
  </si>
  <si>
    <t>"1998"</t>
  </si>
  <si>
    <t>"1999"</t>
  </si>
  <si>
    <t>"2001"</t>
  </si>
  <si>
    <t>"2002"</t>
  </si>
  <si>
    <t>"2003"</t>
  </si>
  <si>
    <t>"2004"</t>
  </si>
  <si>
    <t>"2006"</t>
  </si>
  <si>
    <t>"2007"</t>
  </si>
  <si>
    <t>"2008"</t>
  </si>
  <si>
    <t>"2009"</t>
  </si>
  <si>
    <t>"2011"</t>
  </si>
  <si>
    <t>"2012"</t>
  </si>
  <si>
    <t>"2013"</t>
  </si>
  <si>
    <t>Campus enbart</t>
  </si>
  <si>
    <t>Distans + campus</t>
  </si>
  <si>
    <t>Distans enbart</t>
  </si>
  <si>
    <t>Andel av befolkningen i olika åldrar som var registrerade i högskoleutbildning höstterminen 2013.</t>
  </si>
  <si>
    <t>Ålder</t>
  </si>
  <si>
    <t>30-39</t>
  </si>
  <si>
    <t>40-49</t>
  </si>
  <si>
    <t>50-</t>
  </si>
  <si>
    <t>Åldersgruppernas andel av totalt antal registrerade studenter</t>
  </si>
  <si>
    <t>-21</t>
  </si>
  <si>
    <t>22-24</t>
  </si>
  <si>
    <t>35-</t>
  </si>
  <si>
    <t>Förändring mellan 2003 och 2013 i åldergruppernas storlek i befolkningen och förändring i antal registrerade i högskoleutbildning inom respektive åldergrupp</t>
  </si>
  <si>
    <t>Förändring i gruppens storlek i befolkningen</t>
  </si>
  <si>
    <t>Förändring i antal registrerade i högskoleutbildning</t>
  </si>
  <si>
    <t>19-21</t>
  </si>
  <si>
    <t>Förändring</t>
  </si>
  <si>
    <t>Procent</t>
  </si>
  <si>
    <t>Antal examina</t>
  </si>
  <si>
    <t>Antal examinerade</t>
  </si>
  <si>
    <t>Yrkesexamen</t>
  </si>
  <si>
    <t>Generell examen</t>
  </si>
  <si>
    <t xml:space="preserve">Sjuksköterskeexamen                </t>
  </si>
  <si>
    <t xml:space="preserve">Kandidatexamen: Hälso- och sjukvård samt social omsorg    </t>
  </si>
  <si>
    <t xml:space="preserve">Civilingenjörsexamen                      </t>
  </si>
  <si>
    <t xml:space="preserve">Masterexamen: Teknik och tillverkning                           </t>
  </si>
  <si>
    <t xml:space="preserve">Specialistsjuksköterskeexamen                     </t>
  </si>
  <si>
    <t xml:space="preserve">Magisterexamen: Hälso- och sjukvård samt social omsorg        </t>
  </si>
  <si>
    <t xml:space="preserve">Högskoleingenjörsexamen              </t>
  </si>
  <si>
    <t xml:space="preserve">Kandidatexamen: Teknik och tillverkning   </t>
  </si>
  <si>
    <t xml:space="preserve">Civilingenjörsexamen                       </t>
  </si>
  <si>
    <t xml:space="preserve">Socionomexamen                         </t>
  </si>
  <si>
    <t xml:space="preserve">Lärarexamen                                    </t>
  </si>
  <si>
    <t xml:space="preserve">Kandidatexamen: Pedagogik och lärarutbildning       </t>
  </si>
  <si>
    <t xml:space="preserve">Sjukgymnastexamen                          </t>
  </si>
  <si>
    <t xml:space="preserve">Arbetsterapeutexamen                        </t>
  </si>
  <si>
    <t xml:space="preserve">Biomedicinsk analytikerexamen             </t>
  </si>
  <si>
    <t xml:space="preserve">Barnmorskeexamen                          </t>
  </si>
  <si>
    <t>Examinerade, både svenska och inresande</t>
  </si>
  <si>
    <t>Examinerade, enbart svenska</t>
  </si>
  <si>
    <t>Förstagångsexaminerade, enbart svenska</t>
  </si>
  <si>
    <t xml:space="preserve">Generell examen                                                       </t>
  </si>
  <si>
    <t xml:space="preserve">Yrkesexamen                                                           </t>
  </si>
  <si>
    <t xml:space="preserve">Konstnärlig examen                                                    </t>
  </si>
  <si>
    <t>Totalsumma</t>
  </si>
  <si>
    <t>Kandidatexamen</t>
  </si>
  <si>
    <t>Masterexamen</t>
  </si>
  <si>
    <t>Magisterexamen (2007)</t>
  </si>
  <si>
    <t>"Gamla" magisterexamina</t>
  </si>
  <si>
    <t>Högskoleexamen</t>
  </si>
  <si>
    <t>Examen</t>
  </si>
  <si>
    <t>Lärarexamen*</t>
  </si>
  <si>
    <t>– 90</t>
  </si>
  <si>
    <t>– 2</t>
  </si>
  <si>
    <t>– 70</t>
  </si>
  <si>
    <t>– 3</t>
  </si>
  <si>
    <t>– 100</t>
  </si>
  <si>
    <t>– 5</t>
  </si>
  <si>
    <t>– 120</t>
  </si>
  <si>
    <t>– 8</t>
  </si>
  <si>
    <t>– 10</t>
  </si>
  <si>
    <t>– 1</t>
  </si>
  <si>
    <t>Mindre än 3 år</t>
  </si>
  <si>
    <t>3 - 3,5 år</t>
  </si>
  <si>
    <t>4 - 4,5 år</t>
  </si>
  <si>
    <t>5 år och mer</t>
  </si>
  <si>
    <t>Examen senast vid 25 års ålder</t>
  </si>
  <si>
    <t>Examen senast vid 30 års ålder</t>
  </si>
  <si>
    <t>Examen senast vid 35 års ålder</t>
  </si>
  <si>
    <t>Examen senast vid 40 års ålder</t>
  </si>
  <si>
    <t xml:space="preserve">Totalt </t>
  </si>
  <si>
    <t>Konstnärliga program</t>
  </si>
  <si>
    <t>Generella program</t>
  </si>
  <si>
    <t>Fristående kurs campus</t>
  </si>
  <si>
    <t>Fristående kurs distans</t>
  </si>
  <si>
    <t>Andel 2012/13</t>
  </si>
  <si>
    <t>Humaniora och teologi</t>
  </si>
  <si>
    <t>Juridik och samhällsvetenskap</t>
  </si>
  <si>
    <t>Konstnärligt område</t>
  </si>
  <si>
    <t>Medicin och odontologi</t>
  </si>
  <si>
    <t>Naturvetenskap</t>
  </si>
  <si>
    <t>Okänt</t>
  </si>
  <si>
    <t>Teknik</t>
  </si>
  <si>
    <t>Vård och omsorg</t>
  </si>
  <si>
    <t>Övrigt område</t>
  </si>
  <si>
    <t xml:space="preserve">Tabell Lär 1. Antal nybörjare per program mot lärarexamen och inriktning, läsåren 2011/12 och 2012/13. </t>
  </si>
  <si>
    <t>Läsåret 2011/12</t>
  </si>
  <si>
    <t>Läsåret 2012/13</t>
  </si>
  <si>
    <t xml:space="preserve">Läsåret </t>
  </si>
  <si>
    <t>Hösten</t>
  </si>
  <si>
    <t>totalt</t>
  </si>
  <si>
    <t>män</t>
  </si>
  <si>
    <t>kvinnor</t>
  </si>
  <si>
    <t xml:space="preserve"> 2011/12 till 2012/13</t>
  </si>
  <si>
    <t xml:space="preserve">        2012 till 2013</t>
  </si>
  <si>
    <t>inriktning mot:</t>
  </si>
  <si>
    <t>Fritidshem</t>
  </si>
  <si>
    <t>0-3</t>
  </si>
  <si>
    <t>4-6</t>
  </si>
  <si>
    <t>7-9</t>
  </si>
  <si>
    <t>Gymnasieskolan</t>
  </si>
  <si>
    <t>Okänd</t>
  </si>
  <si>
    <t>Lärarexamen (gamla lärarutbildningen)*</t>
  </si>
  <si>
    <t>Samtliga lärarprogram</t>
  </si>
  <si>
    <t>Studentern på kombinerade masters- och ämneslärarprogram vid Chalmers tekniska högskola ingår inte i denna jämföresle</t>
  </si>
  <si>
    <t>* Huvudsakligen särskilda lärarutbildningssatningar (VAL och ULV)</t>
  </si>
  <si>
    <t>2003 HT</t>
  </si>
  <si>
    <t>2004 VT</t>
  </si>
  <si>
    <t>2004 HT</t>
  </si>
  <si>
    <t>2005 VT</t>
  </si>
  <si>
    <t>2005 HT</t>
  </si>
  <si>
    <t>2006 VT</t>
  </si>
  <si>
    <t>2006 HT</t>
  </si>
  <si>
    <t>2007 VT</t>
  </si>
  <si>
    <t>2007 HT</t>
  </si>
  <si>
    <t>2008 VT</t>
  </si>
  <si>
    <t>2008 HT</t>
  </si>
  <si>
    <t>2009 VT</t>
  </si>
  <si>
    <t>2009 HT</t>
  </si>
  <si>
    <t>2010 VT</t>
  </si>
  <si>
    <t>2010 HT</t>
  </si>
  <si>
    <t>2011 VT</t>
  </si>
  <si>
    <t>2011 HT</t>
  </si>
  <si>
    <t>2012 VT</t>
  </si>
  <si>
    <t>2012 HT</t>
  </si>
  <si>
    <t>2013 VT</t>
  </si>
  <si>
    <t>2013 HT</t>
  </si>
  <si>
    <t>Figur Lär 2. Antal lärarexamina fördelade på andel kvinnor respektive män läsåren 2003/04 till 2012/13.</t>
  </si>
  <si>
    <t xml:space="preserve">Procentsatserna är tilllagda dirket i Word </t>
  </si>
  <si>
    <t>från gråmarkerad tabellen.</t>
  </si>
  <si>
    <t xml:space="preserve">Tabell Lär 2. Antal nybörjare per program mot lärarexamen och inriktning fördelat på lärosäten, läsåren 2011/12 och 2012/13. </t>
  </si>
  <si>
    <t>Lärarexamen</t>
  </si>
  <si>
    <t>Förskoleklass, åk 1-3</t>
  </si>
  <si>
    <t>Årskurs 4-6</t>
  </si>
  <si>
    <t>Åk 7-9</t>
  </si>
  <si>
    <t>(gamla)</t>
  </si>
  <si>
    <t>Lärosäte/Läsår</t>
  </si>
  <si>
    <t>Chalmers tekniska högskola</t>
  </si>
  <si>
    <t>*</t>
  </si>
  <si>
    <t>Dans- och cirkushögskolan</t>
  </si>
  <si>
    <t xml:space="preserve">Gymnastik- och idrottshögskolan </t>
  </si>
  <si>
    <t>Göteborgs universitet</t>
  </si>
  <si>
    <t>Högskolan Dalarna</t>
  </si>
  <si>
    <t>Högskolan i Borås</t>
  </si>
  <si>
    <t>Högskolan i Gävle</t>
  </si>
  <si>
    <t>--</t>
  </si>
  <si>
    <t>Högskolan i Halmstad</t>
  </si>
  <si>
    <t>Högskolan i Jönköping</t>
  </si>
  <si>
    <t>Högskolan i Skövde</t>
  </si>
  <si>
    <t>Högskolan Kristianstad</t>
  </si>
  <si>
    <t>Högskolan Väst</t>
  </si>
  <si>
    <t>Karlstads universitet</t>
  </si>
  <si>
    <t>Konstfack</t>
  </si>
  <si>
    <t>Kungl. Musikhögskolan i Stockholm</t>
  </si>
  <si>
    <t>Kungl. Tekniska högskolan</t>
  </si>
  <si>
    <t>Linköpings universitet</t>
  </si>
  <si>
    <t>Linnéuniversitetet</t>
  </si>
  <si>
    <t>Luleå tekniska universitet</t>
  </si>
  <si>
    <t>Lunds universitet</t>
  </si>
  <si>
    <t>Malmö högskola</t>
  </si>
  <si>
    <t>Mittuniversitetet</t>
  </si>
  <si>
    <t>Mälardalens högskola</t>
  </si>
  <si>
    <t>Stockholms universitet</t>
  </si>
  <si>
    <t>Södertörns högskola</t>
  </si>
  <si>
    <t>Umeå universitet</t>
  </si>
  <si>
    <t>Uppsala universitet</t>
  </si>
  <si>
    <t>Örebro universitet</t>
  </si>
  <si>
    <t>* Vid Chalmers tekniska högskola började höstterminerna 2011 och 2012 10-talet studenter på masterprogrammet Lärande och ledarskap som kombinerar ingenjörs och ämneslärarstudier.</t>
  </si>
  <si>
    <t>Antalsuppgifte om &lt;5 är markerade med -- i figuren.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</si>
</sst>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r_-;\-* #,##0.00\ _k_r_-;_-* &quot;-&quot;??\ _k_r_-;_-@_-"/>
    <numFmt numFmtId="164" formatCode="_-* #,##0\ _k_r_-;\-* #,##0\ _k_r_-;_-* &quot;-&quot;??\ _k_r_-;_-@_-"/>
    <numFmt numFmtId="165" formatCode="0.0%"/>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family val="2"/>
    </font>
    <font>
      <b/>
      <sz val="8"/>
      <name val="Arial"/>
      <family val="2"/>
    </font>
    <font>
      <b/>
      <sz val="10"/>
      <name val="GillSans"/>
      <family val="2"/>
    </font>
    <font>
      <sz val="10"/>
      <name val="GillSans"/>
      <family val="2"/>
    </font>
    <font>
      <sz val="10"/>
      <name val="Calibri"/>
      <family val="2"/>
      <scheme val="minor"/>
    </font>
    <font>
      <b/>
      <i/>
      <sz val="10"/>
      <color theme="1"/>
      <name val="Calibri"/>
      <family val="2"/>
      <scheme val="minor"/>
    </font>
    <font>
      <b/>
      <sz val="8"/>
      <color theme="1"/>
      <name val="Arial"/>
      <family val="2"/>
    </font>
    <font>
      <sz val="8"/>
      <color theme="1"/>
      <name val="Arial"/>
      <family val="2"/>
    </font>
    <font>
      <sz val="8"/>
      <name val="Calibri"/>
      <family val="2"/>
    </font>
    <font>
      <b/>
      <sz val="12"/>
      <color theme="1"/>
      <name val="Calibri"/>
      <family val="2"/>
      <scheme val="minor"/>
    </font>
    <font>
      <sz val="10"/>
      <color theme="1"/>
      <name val="Arial"/>
      <family val="2"/>
    </font>
    <font>
      <b/>
      <sz val="11.5"/>
      <color rgb="FF000000"/>
      <name val="Times New Roman"/>
      <family val="1"/>
    </font>
    <font>
      <sz val="10"/>
      <color rgb="FF000000"/>
      <name val="Calibri"/>
      <family val="2"/>
    </font>
    <font>
      <b/>
      <sz val="11"/>
      <color rgb="FF000000"/>
      <name val="Calibri"/>
      <family val="2"/>
    </font>
    <font>
      <sz val="11"/>
      <color rgb="FF000000"/>
      <name val="Calibri"/>
      <family val="2"/>
    </font>
    <font>
      <sz val="11"/>
      <color theme="1"/>
      <name val="Calibri"/>
      <family val="2"/>
    </font>
    <font>
      <sz val="9"/>
      <color rgb="FF000000"/>
      <name val="Calibri"/>
      <family val="2"/>
    </font>
    <font>
      <b/>
      <sz val="9"/>
      <color rgb="FF000000"/>
      <name val="Calibri"/>
      <family val="2"/>
    </font>
    <font>
      <b/>
      <i/>
      <sz val="11"/>
      <color rgb="FF000000"/>
      <name val="Calibri"/>
      <family val="2"/>
    </font>
    <font>
      <i/>
      <sz val="11"/>
      <color rgb="FF000000"/>
      <name val="Calibri"/>
      <family val="2"/>
    </font>
    <font>
      <b/>
      <sz val="10"/>
      <color theme="1"/>
      <name val="GillSans"/>
      <family val="2"/>
    </font>
    <font>
      <b/>
      <sz val="14"/>
      <color theme="1"/>
      <name val="Calibri"/>
      <family val="2"/>
      <scheme val="minor"/>
    </font>
    <font>
      <sz val="11"/>
      <name val="Calibri"/>
      <family val="2"/>
      <scheme val="minor"/>
    </font>
    <font>
      <b/>
      <sz val="11"/>
      <color theme="1"/>
      <name val="Calibri"/>
      <family val="2"/>
    </font>
    <font>
      <sz val="10"/>
      <name val="Calibri"/>
      <family val="2"/>
    </font>
    <font>
      <b/>
      <sz val="10"/>
      <name val="Calibri"/>
      <family val="2"/>
    </font>
  </fonts>
  <fills count="4">
    <fill>
      <patternFill patternType="none"/>
    </fill>
    <fill>
      <patternFill patternType="gray125"/>
    </fill>
    <fill>
      <patternFill patternType="solid">
        <fgColor theme="9"/>
        <bgColor indexed="64"/>
      </patternFill>
    </fill>
    <fill>
      <patternFill patternType="solid">
        <fgColor theme="4"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cellStyleXfs>
  <cellXfs count="193">
    <xf numFmtId="0" fontId="0" fillId="0" borderId="0" xfId="0"/>
    <xf numFmtId="0" fontId="0" fillId="0" borderId="0" xfId="0" applyFill="1"/>
    <xf numFmtId="3" fontId="4" fillId="0" borderId="0" xfId="3" applyNumberFormat="1" applyFont="1" applyFill="1" applyBorder="1" applyAlignment="1">
      <alignment horizontal="right"/>
    </xf>
    <xf numFmtId="49" fontId="0" fillId="0" borderId="0" xfId="0" applyNumberFormat="1" applyFill="1"/>
    <xf numFmtId="164" fontId="3" fillId="0" borderId="0" xfId="1" applyNumberFormat="1" applyFont="1" applyFill="1"/>
    <xf numFmtId="164" fontId="0" fillId="0" borderId="0" xfId="0" applyNumberFormat="1" applyFill="1"/>
    <xf numFmtId="1" fontId="0" fillId="0" borderId="0" xfId="0" applyNumberFormat="1"/>
    <xf numFmtId="0" fontId="5" fillId="0" borderId="0" xfId="4" applyFont="1" applyFill="1" applyBorder="1" applyAlignment="1">
      <alignment vertical="center"/>
    </xf>
    <xf numFmtId="3" fontId="4" fillId="0" borderId="0" xfId="4" applyNumberFormat="1" applyFont="1" applyFill="1" applyBorder="1" applyAlignment="1">
      <alignment horizontal="right" vertical="center"/>
    </xf>
    <xf numFmtId="3" fontId="4" fillId="0" borderId="0" xfId="4" applyNumberFormat="1" applyFont="1" applyFill="1" applyBorder="1" applyAlignment="1">
      <alignment horizontal="right" vertical="center" wrapText="1"/>
    </xf>
    <xf numFmtId="49" fontId="4" fillId="0" borderId="0" xfId="4" applyNumberFormat="1" applyFont="1" applyFill="1"/>
    <xf numFmtId="0" fontId="4" fillId="0" borderId="0" xfId="4" applyFont="1" applyFill="1"/>
    <xf numFmtId="3" fontId="0" fillId="0" borderId="0" xfId="0" applyNumberFormat="1"/>
    <xf numFmtId="9" fontId="0" fillId="0" borderId="0" xfId="2" applyFont="1"/>
    <xf numFmtId="3" fontId="0" fillId="0" borderId="0" xfId="2" applyNumberFormat="1" applyFont="1"/>
    <xf numFmtId="0" fontId="0" fillId="0" borderId="0" xfId="2" applyNumberFormat="1" applyFont="1"/>
    <xf numFmtId="1" fontId="0" fillId="0" borderId="0" xfId="2" applyNumberFormat="1" applyFont="1"/>
    <xf numFmtId="0" fontId="6" fillId="0" borderId="0" xfId="0" applyNumberFormat="1" applyFont="1"/>
    <xf numFmtId="3" fontId="7" fillId="0" borderId="0" xfId="0" applyNumberFormat="1" applyFont="1"/>
    <xf numFmtId="0" fontId="7" fillId="0" borderId="1" xfId="0" applyNumberFormat="1" applyFont="1" applyBorder="1"/>
    <xf numFmtId="3" fontId="6" fillId="0" borderId="2" xfId="0" applyNumberFormat="1" applyFont="1" applyBorder="1"/>
    <xf numFmtId="0" fontId="6" fillId="0" borderId="2" xfId="0" applyFont="1" applyBorder="1"/>
    <xf numFmtId="0" fontId="6" fillId="0" borderId="3" xfId="0" applyFont="1" applyBorder="1"/>
    <xf numFmtId="49" fontId="7" fillId="0" borderId="4" xfId="0" applyNumberFormat="1" applyFont="1" applyBorder="1"/>
    <xf numFmtId="1" fontId="8" fillId="0" borderId="0" xfId="0" applyNumberFormat="1" applyFont="1" applyBorder="1" applyAlignment="1">
      <alignment horizontal="right"/>
    </xf>
    <xf numFmtId="1" fontId="8" fillId="0" borderId="5" xfId="0" applyNumberFormat="1" applyFont="1" applyBorder="1" applyAlignment="1">
      <alignment horizontal="right"/>
    </xf>
    <xf numFmtId="0" fontId="7" fillId="0" borderId="4" xfId="0" applyFont="1" applyBorder="1"/>
    <xf numFmtId="1" fontId="0" fillId="0" borderId="0" xfId="1" applyNumberFormat="1" applyFont="1" applyBorder="1" applyAlignment="1">
      <alignment horizontal="right"/>
    </xf>
    <xf numFmtId="0" fontId="7" fillId="0" borderId="6" xfId="0" applyFont="1" applyBorder="1"/>
    <xf numFmtId="0" fontId="0" fillId="0" borderId="7" xfId="0" applyBorder="1"/>
    <xf numFmtId="0" fontId="0" fillId="0" borderId="8" xfId="0" applyBorder="1"/>
    <xf numFmtId="165" fontId="0" fillId="0" borderId="0" xfId="2" applyNumberFormat="1" applyFont="1"/>
    <xf numFmtId="0" fontId="0" fillId="0" borderId="1" xfId="0" applyBorder="1"/>
    <xf numFmtId="0" fontId="0" fillId="0" borderId="2" xfId="0" applyBorder="1"/>
    <xf numFmtId="0" fontId="0" fillId="0" borderId="3" xfId="0" applyBorder="1"/>
    <xf numFmtId="0" fontId="0" fillId="0" borderId="4" xfId="0" applyBorder="1"/>
    <xf numFmtId="1" fontId="0" fillId="0" borderId="0" xfId="0" applyNumberFormat="1" applyBorder="1"/>
    <xf numFmtId="1" fontId="0" fillId="0" borderId="5" xfId="0" applyNumberFormat="1" applyBorder="1"/>
    <xf numFmtId="166" fontId="0" fillId="0" borderId="0" xfId="0" applyNumberFormat="1"/>
    <xf numFmtId="0" fontId="0" fillId="0" borderId="6" xfId="0" applyBorder="1"/>
    <xf numFmtId="1" fontId="0" fillId="0" borderId="7" xfId="0" applyNumberFormat="1" applyBorder="1"/>
    <xf numFmtId="1" fontId="0" fillId="0" borderId="8" xfId="0" applyNumberFormat="1" applyBorder="1"/>
    <xf numFmtId="17" fontId="0" fillId="0" borderId="0" xfId="0" quotePrefix="1" applyNumberFormat="1"/>
    <xf numFmtId="166" fontId="0" fillId="0" borderId="5" xfId="0" applyNumberFormat="1" applyBorder="1"/>
    <xf numFmtId="0" fontId="0" fillId="0" borderId="4" xfId="0" quotePrefix="1" applyBorder="1"/>
    <xf numFmtId="17" fontId="0" fillId="0" borderId="4" xfId="0" quotePrefix="1" applyNumberFormat="1" applyBorder="1"/>
    <xf numFmtId="166" fontId="0" fillId="0" borderId="8" xfId="0" applyNumberFormat="1" applyBorder="1"/>
    <xf numFmtId="0" fontId="0" fillId="0" borderId="0" xfId="0" applyAlignment="1">
      <alignment wrapText="1"/>
    </xf>
    <xf numFmtId="0" fontId="9" fillId="0" borderId="0" xfId="0" applyFont="1" applyAlignment="1">
      <alignment horizontal="center" wrapText="1"/>
    </xf>
    <xf numFmtId="0" fontId="2" fillId="0" borderId="0" xfId="0" applyFont="1" applyAlignment="1">
      <alignment wrapText="1"/>
    </xf>
    <xf numFmtId="3" fontId="2" fillId="0" borderId="0" xfId="0" applyNumberFormat="1" applyFont="1" applyAlignment="1">
      <alignment wrapText="1"/>
    </xf>
    <xf numFmtId="1" fontId="2" fillId="0" borderId="0" xfId="0" applyNumberFormat="1" applyFont="1" applyAlignment="1">
      <alignment horizontal="center" wrapText="1"/>
    </xf>
    <xf numFmtId="0" fontId="0" fillId="0" borderId="0" xfId="0" applyFont="1" applyAlignment="1">
      <alignment horizontal="left" wrapText="1"/>
    </xf>
    <xf numFmtId="3" fontId="0" fillId="0" borderId="0" xfId="0" applyNumberFormat="1" applyFont="1" applyAlignment="1"/>
    <xf numFmtId="1" fontId="0" fillId="0" borderId="0" xfId="0" applyNumberFormat="1" applyFont="1" applyAlignment="1">
      <alignment horizontal="center"/>
    </xf>
    <xf numFmtId="3" fontId="0" fillId="0" borderId="0" xfId="0" applyNumberFormat="1" applyFont="1" applyAlignment="1">
      <alignment wrapText="1"/>
    </xf>
    <xf numFmtId="1" fontId="0" fillId="0" borderId="0" xfId="0" applyNumberFormat="1" applyFont="1" applyAlignment="1">
      <alignment horizontal="center" wrapText="1"/>
    </xf>
    <xf numFmtId="0" fontId="0" fillId="0" borderId="0" xfId="0" applyFont="1" applyAlignment="1">
      <alignment horizontal="left"/>
    </xf>
    <xf numFmtId="3" fontId="0" fillId="0" borderId="0" xfId="0" applyNumberFormat="1" applyAlignment="1">
      <alignment wrapText="1"/>
    </xf>
    <xf numFmtId="1" fontId="0" fillId="0" borderId="0" xfId="0" applyNumberFormat="1" applyAlignment="1">
      <alignment horizontal="center" wrapText="1"/>
    </xf>
    <xf numFmtId="0" fontId="10" fillId="0" borderId="0" xfId="0" applyFont="1" applyFill="1"/>
    <xf numFmtId="0" fontId="11" fillId="0" borderId="0" xfId="0" applyFont="1"/>
    <xf numFmtId="49" fontId="10" fillId="0" borderId="0" xfId="0" applyNumberFormat="1" applyFont="1"/>
    <xf numFmtId="0" fontId="10" fillId="0" borderId="0" xfId="0" applyFont="1" applyFill="1" applyAlignment="1">
      <alignment horizontal="right"/>
    </xf>
    <xf numFmtId="49" fontId="4" fillId="0" borderId="0" xfId="5" applyNumberFormat="1" applyFont="1"/>
    <xf numFmtId="0" fontId="11" fillId="0" borderId="0" xfId="0" applyFont="1" applyFill="1" applyAlignment="1">
      <alignment horizontal="right"/>
    </xf>
    <xf numFmtId="0" fontId="11" fillId="0" borderId="0" xfId="0" applyFont="1" applyFill="1"/>
    <xf numFmtId="49" fontId="11" fillId="0" borderId="0" xfId="0" applyNumberFormat="1" applyFont="1"/>
    <xf numFmtId="49" fontId="4" fillId="0" borderId="0" xfId="0" quotePrefix="1" applyNumberFormat="1" applyFont="1"/>
    <xf numFmtId="49" fontId="4" fillId="0" borderId="0" xfId="0" quotePrefix="1" applyNumberFormat="1" applyFont="1" applyFill="1"/>
    <xf numFmtId="49" fontId="10" fillId="0" borderId="0" xfId="0" applyNumberFormat="1" applyFont="1" applyBorder="1"/>
    <xf numFmtId="0" fontId="10" fillId="0" borderId="0" xfId="0" applyFont="1" applyFill="1" applyBorder="1" applyAlignment="1">
      <alignment horizontal="right"/>
    </xf>
    <xf numFmtId="49" fontId="4" fillId="0" borderId="0" xfId="5" applyNumberFormat="1" applyFont="1" applyBorder="1"/>
    <xf numFmtId="0" fontId="11" fillId="0" borderId="0" xfId="0" applyFont="1" applyFill="1" applyBorder="1" applyAlignment="1">
      <alignment horizontal="right"/>
    </xf>
    <xf numFmtId="49" fontId="11" fillId="0" borderId="0" xfId="0" applyNumberFormat="1" applyFont="1" applyBorder="1"/>
    <xf numFmtId="49" fontId="4" fillId="0" borderId="0" xfId="0" quotePrefix="1" applyNumberFormat="1" applyFont="1" applyBorder="1"/>
    <xf numFmtId="49" fontId="4" fillId="0" borderId="0" xfId="0" quotePrefix="1" applyNumberFormat="1" applyFont="1" applyFill="1" applyBorder="1"/>
    <xf numFmtId="0" fontId="0" fillId="0" borderId="0" xfId="0" applyFill="1" applyBorder="1"/>
    <xf numFmtId="0" fontId="0" fillId="0" borderId="0" xfId="0" applyFont="1" applyFill="1" applyBorder="1"/>
    <xf numFmtId="0" fontId="0" fillId="0" borderId="0" xfId="0" applyNumberFormat="1" applyFont="1" applyFill="1" applyBorder="1"/>
    <xf numFmtId="0" fontId="2" fillId="0" borderId="0" xfId="0" applyNumberFormat="1" applyFont="1" applyFill="1" applyBorder="1"/>
    <xf numFmtId="166" fontId="13" fillId="2" borderId="0" xfId="0" applyNumberFormat="1" applyFont="1" applyFill="1" applyBorder="1"/>
    <xf numFmtId="0" fontId="0" fillId="0" borderId="0" xfId="0" applyFont="1"/>
    <xf numFmtId="0" fontId="2" fillId="0" borderId="0" xfId="0" applyFont="1" applyFill="1" applyBorder="1"/>
    <xf numFmtId="0" fontId="0" fillId="0" borderId="0" xfId="0" applyBorder="1"/>
    <xf numFmtId="0" fontId="0" fillId="0" borderId="5" xfId="0" applyBorder="1"/>
    <xf numFmtId="0" fontId="0" fillId="0" borderId="6" xfId="0" quotePrefix="1" applyBorder="1"/>
    <xf numFmtId="0" fontId="0" fillId="0" borderId="0" xfId="0" quotePrefix="1"/>
    <xf numFmtId="3"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center"/>
    </xf>
    <xf numFmtId="0" fontId="0" fillId="0" borderId="0" xfId="0" quotePrefix="1" applyAlignment="1">
      <alignment horizontal="center"/>
    </xf>
    <xf numFmtId="1" fontId="0" fillId="0" borderId="0" xfId="0" applyNumberFormat="1" applyAlignment="1"/>
    <xf numFmtId="3" fontId="0" fillId="0" borderId="0" xfId="0" applyNumberFormat="1" applyAlignment="1">
      <alignment horizontal="right"/>
    </xf>
    <xf numFmtId="0" fontId="0" fillId="0" borderId="0" xfId="0" applyNumberFormat="1" applyBorder="1"/>
    <xf numFmtId="0" fontId="0" fillId="0" borderId="9" xfId="0" applyNumberFormat="1" applyBorder="1"/>
    <xf numFmtId="0" fontId="0" fillId="0" borderId="0" xfId="0" applyNumberFormat="1" applyAlignment="1">
      <alignment horizontal="left"/>
    </xf>
    <xf numFmtId="49" fontId="0" fillId="0" borderId="0" xfId="0" applyNumberFormat="1"/>
    <xf numFmtId="0" fontId="14" fillId="0" borderId="0" xfId="0" applyFont="1" applyBorder="1"/>
    <xf numFmtId="3" fontId="14" fillId="0" borderId="0" xfId="0" applyNumberFormat="1" applyFont="1" applyBorder="1"/>
    <xf numFmtId="0" fontId="14" fillId="0" borderId="0" xfId="0" applyFont="1" applyBorder="1" applyAlignment="1">
      <alignment horizontal="right"/>
    </xf>
    <xf numFmtId="0" fontId="2" fillId="0" borderId="0" xfId="0" applyFont="1"/>
    <xf numFmtId="3" fontId="2" fillId="0" borderId="0" xfId="0" applyNumberFormat="1" applyFont="1"/>
    <xf numFmtId="49" fontId="0" fillId="0" borderId="0" xfId="0" applyNumberFormat="1" applyFont="1"/>
    <xf numFmtId="0" fontId="18" fillId="0" borderId="0" xfId="0" applyFont="1" applyBorder="1" applyAlignment="1">
      <alignment vertical="center"/>
    </xf>
    <xf numFmtId="3" fontId="18" fillId="0" borderId="0" xfId="0" applyNumberFormat="1" applyFont="1" applyBorder="1" applyAlignment="1">
      <alignment horizontal="right" vertical="center"/>
    </xf>
    <xf numFmtId="0" fontId="18" fillId="0" borderId="0" xfId="0" applyFont="1" applyBorder="1" applyAlignment="1">
      <alignment horizontal="right" vertical="center"/>
    </xf>
    <xf numFmtId="49" fontId="18" fillId="0" borderId="0" xfId="0" applyNumberFormat="1" applyFont="1" applyBorder="1" applyAlignment="1">
      <alignment horizontal="right" vertical="center"/>
    </xf>
    <xf numFmtId="0" fontId="15" fillId="0" borderId="0" xfId="0" applyFont="1"/>
    <xf numFmtId="0" fontId="18" fillId="0" borderId="0" xfId="0" applyFont="1" applyFill="1" applyBorder="1"/>
    <xf numFmtId="0" fontId="19" fillId="0" borderId="0" xfId="0" applyFont="1" applyFill="1" applyBorder="1" applyAlignment="1">
      <alignment horizontal="center"/>
    </xf>
    <xf numFmtId="49" fontId="17" fillId="0" borderId="0" xfId="0" applyNumberFormat="1" applyFont="1" applyFill="1" applyBorder="1" applyAlignment="1">
      <alignment horizontal="center"/>
    </xf>
    <xf numFmtId="49" fontId="18" fillId="0" borderId="0" xfId="0" applyNumberFormat="1" applyFont="1" applyFill="1" applyBorder="1" applyAlignment="1"/>
    <xf numFmtId="49" fontId="18" fillId="0" borderId="0" xfId="0" applyNumberFormat="1" applyFont="1" applyFill="1" applyBorder="1" applyAlignment="1">
      <alignment horizontal="right"/>
    </xf>
    <xf numFmtId="49" fontId="20" fillId="0" borderId="0" xfId="0" applyNumberFormat="1" applyFont="1" applyFill="1" applyBorder="1" applyAlignment="1">
      <alignment horizontal="center"/>
    </xf>
    <xf numFmtId="49" fontId="21" fillId="0" borderId="0" xfId="0" applyNumberFormat="1" applyFont="1" applyFill="1" applyBorder="1" applyAlignment="1">
      <alignment horizontal="right"/>
    </xf>
    <xf numFmtId="0" fontId="20" fillId="0" borderId="0" xfId="0" applyFont="1" applyFill="1" applyBorder="1" applyAlignment="1">
      <alignment horizontal="right"/>
    </xf>
    <xf numFmtId="0" fontId="20" fillId="0" borderId="0" xfId="0" applyFont="1" applyFill="1" applyBorder="1" applyAlignment="1">
      <alignment horizontal="right" vertical="center" wrapText="1"/>
    </xf>
    <xf numFmtId="3" fontId="17" fillId="0" borderId="0" xfId="0" applyNumberFormat="1" applyFont="1" applyFill="1" applyBorder="1"/>
    <xf numFmtId="3" fontId="18" fillId="0" borderId="0" xfId="0" applyNumberFormat="1" applyFont="1" applyFill="1" applyBorder="1" applyAlignment="1">
      <alignment horizontal="right"/>
    </xf>
    <xf numFmtId="1" fontId="22" fillId="0" borderId="0" xfId="0" applyNumberFormat="1" applyFont="1" applyFill="1" applyBorder="1" applyAlignment="1">
      <alignment horizontal="right"/>
    </xf>
    <xf numFmtId="3" fontId="18" fillId="0" borderId="0" xfId="0" applyNumberFormat="1" applyFont="1" applyFill="1" applyBorder="1"/>
    <xf numFmtId="1" fontId="23" fillId="0" borderId="0" xfId="0" applyNumberFormat="1" applyFont="1" applyFill="1" applyBorder="1" applyAlignment="1">
      <alignment horizontal="right"/>
    </xf>
    <xf numFmtId="3" fontId="18" fillId="0" borderId="0" xfId="0" applyNumberFormat="1" applyFont="1" applyFill="1" applyBorder="1" applyAlignment="1">
      <alignment horizontal="left"/>
    </xf>
    <xf numFmtId="1" fontId="23" fillId="0" borderId="0" xfId="2" applyNumberFormat="1" applyFont="1" applyFill="1" applyBorder="1" applyAlignment="1">
      <alignment horizontal="right"/>
    </xf>
    <xf numFmtId="1" fontId="18" fillId="0" borderId="0" xfId="0" applyNumberFormat="1" applyFont="1" applyFill="1" applyBorder="1" applyAlignment="1">
      <alignment horizontal="right"/>
    </xf>
    <xf numFmtId="3" fontId="17" fillId="0" borderId="0" xfId="0" applyNumberFormat="1" applyFont="1" applyFill="1" applyBorder="1" applyAlignment="1">
      <alignment horizontal="right"/>
    </xf>
    <xf numFmtId="0" fontId="19" fillId="0" borderId="0" xfId="0" applyFont="1" applyFill="1" applyBorder="1"/>
    <xf numFmtId="0" fontId="20" fillId="0" borderId="0" xfId="0" applyFont="1" applyFill="1" applyBorder="1"/>
    <xf numFmtId="49" fontId="20" fillId="0" borderId="0" xfId="0" applyNumberFormat="1" applyFont="1" applyFill="1" applyBorder="1"/>
    <xf numFmtId="3" fontId="20" fillId="0" borderId="0" xfId="0" applyNumberFormat="1" applyFont="1" applyFill="1" applyBorder="1"/>
    <xf numFmtId="0" fontId="18" fillId="0" borderId="10" xfId="0" applyFont="1" applyFill="1" applyBorder="1"/>
    <xf numFmtId="3" fontId="19" fillId="0" borderId="0" xfId="0" applyNumberFormat="1" applyFont="1" applyFill="1" applyBorder="1"/>
    <xf numFmtId="0" fontId="18" fillId="0" borderId="0" xfId="0" applyFont="1" applyFill="1" applyBorder="1" applyAlignment="1">
      <alignment horizontal="left"/>
    </xf>
    <xf numFmtId="0" fontId="24" fillId="0" borderId="0" xfId="0" applyFont="1" applyAlignment="1">
      <alignment vertical="center"/>
    </xf>
    <xf numFmtId="0" fontId="25" fillId="0" borderId="0" xfId="0" applyFont="1"/>
    <xf numFmtId="17" fontId="0" fillId="0" borderId="0" xfId="0" applyNumberFormat="1" applyFont="1"/>
    <xf numFmtId="0" fontId="0" fillId="0" borderId="0" xfId="0" applyFont="1" applyFill="1"/>
    <xf numFmtId="17" fontId="0" fillId="0" borderId="0" xfId="0" applyNumberFormat="1" applyFont="1" applyFill="1"/>
    <xf numFmtId="49" fontId="0" fillId="0" borderId="0" xfId="0" applyNumberFormat="1" applyFont="1" applyFill="1"/>
    <xf numFmtId="9" fontId="0" fillId="0" borderId="0" xfId="2" applyNumberFormat="1" applyFont="1" applyFill="1"/>
    <xf numFmtId="0" fontId="0" fillId="3" borderId="0" xfId="0" applyFont="1" applyFill="1"/>
    <xf numFmtId="9" fontId="0" fillId="3" borderId="0" xfId="2" applyNumberFormat="1" applyFont="1" applyFill="1"/>
    <xf numFmtId="0" fontId="26" fillId="0" borderId="0" xfId="0" applyFont="1" applyFill="1"/>
    <xf numFmtId="0" fontId="26" fillId="3" borderId="0" xfId="0" applyFont="1" applyFill="1"/>
    <xf numFmtId="0" fontId="27" fillId="0" borderId="0" xfId="0" applyFont="1" applyFill="1" applyBorder="1"/>
    <xf numFmtId="0" fontId="2" fillId="0" borderId="0" xfId="0" applyFont="1" applyFill="1"/>
    <xf numFmtId="0" fontId="28" fillId="0" borderId="11" xfId="0" applyFont="1" applyFill="1" applyBorder="1"/>
    <xf numFmtId="0" fontId="28" fillId="0" borderId="12" xfId="0" applyFont="1" applyFill="1" applyBorder="1"/>
    <xf numFmtId="0" fontId="16" fillId="0" borderId="4" xfId="0" applyFont="1" applyFill="1" applyBorder="1"/>
    <xf numFmtId="0" fontId="28" fillId="0" borderId="5" xfId="0" applyFont="1" applyFill="1" applyBorder="1"/>
    <xf numFmtId="0" fontId="16" fillId="0" borderId="0" xfId="0" applyFont="1" applyFill="1" applyBorder="1"/>
    <xf numFmtId="0" fontId="16" fillId="0" borderId="5" xfId="0" applyFont="1" applyFill="1" applyBorder="1"/>
    <xf numFmtId="0" fontId="28" fillId="0" borderId="13" xfId="0" applyFont="1" applyFill="1" applyBorder="1"/>
    <xf numFmtId="49" fontId="28" fillId="0" borderId="6" xfId="0" applyNumberFormat="1" applyFont="1" applyFill="1" applyBorder="1" applyAlignment="1">
      <alignment horizontal="right"/>
    </xf>
    <xf numFmtId="49" fontId="28" fillId="0" borderId="8" xfId="0" applyNumberFormat="1" applyFont="1" applyFill="1" applyBorder="1" applyAlignment="1">
      <alignment horizontal="right"/>
    </xf>
    <xf numFmtId="49" fontId="28" fillId="0" borderId="7" xfId="0" applyNumberFormat="1" applyFont="1" applyFill="1" applyBorder="1" applyAlignment="1">
      <alignment horizontal="right"/>
    </xf>
    <xf numFmtId="3" fontId="19" fillId="0" borderId="1" xfId="0" applyNumberFormat="1" applyFont="1" applyFill="1" applyBorder="1" applyAlignment="1">
      <alignment horizontal="right"/>
    </xf>
    <xf numFmtId="3" fontId="19" fillId="0" borderId="3" xfId="0" applyNumberFormat="1" applyFont="1" applyFill="1" applyBorder="1" applyAlignment="1">
      <alignment horizontal="right"/>
    </xf>
    <xf numFmtId="3" fontId="19" fillId="0" borderId="0" xfId="0" applyNumberFormat="1" applyFont="1" applyFill="1" applyBorder="1" applyAlignment="1">
      <alignment horizontal="right"/>
    </xf>
    <xf numFmtId="3" fontId="19" fillId="0" borderId="2" xfId="0" applyNumberFormat="1" applyFont="1" applyFill="1" applyBorder="1" applyAlignment="1">
      <alignment horizontal="right"/>
    </xf>
    <xf numFmtId="3" fontId="19" fillId="0" borderId="4" xfId="0" applyNumberFormat="1" applyFont="1" applyFill="1" applyBorder="1" applyAlignment="1">
      <alignment horizontal="right"/>
    </xf>
    <xf numFmtId="3" fontId="19" fillId="0" borderId="5" xfId="0" applyNumberFormat="1" applyFont="1" applyFill="1" applyBorder="1" applyAlignment="1">
      <alignment horizontal="right"/>
    </xf>
    <xf numFmtId="3" fontId="28" fillId="0" borderId="4" xfId="0" quotePrefix="1" applyNumberFormat="1" applyFont="1" applyFill="1" applyBorder="1" applyAlignment="1">
      <alignment horizontal="right"/>
    </xf>
    <xf numFmtId="3" fontId="28" fillId="0" borderId="5" xfId="0" quotePrefix="1" applyNumberFormat="1" applyFont="1" applyFill="1" applyBorder="1" applyAlignment="1">
      <alignment horizontal="right"/>
    </xf>
    <xf numFmtId="3" fontId="28" fillId="0" borderId="0" xfId="0" quotePrefix="1" applyNumberFormat="1" applyFont="1" applyFill="1" applyBorder="1" applyAlignment="1">
      <alignment horizontal="right"/>
    </xf>
    <xf numFmtId="0" fontId="29" fillId="0" borderId="13" xfId="0" applyFont="1" applyFill="1" applyBorder="1"/>
    <xf numFmtId="3" fontId="17" fillId="0" borderId="6" xfId="0" applyNumberFormat="1" applyFont="1" applyFill="1" applyBorder="1" applyAlignment="1">
      <alignment horizontal="right"/>
    </xf>
    <xf numFmtId="3" fontId="17" fillId="0" borderId="8" xfId="0" applyNumberFormat="1" applyFont="1" applyFill="1" applyBorder="1" applyAlignment="1">
      <alignment horizontal="right"/>
    </xf>
    <xf numFmtId="3" fontId="17" fillId="0" borderId="7" xfId="0" applyNumberFormat="1" applyFont="1" applyFill="1" applyBorder="1" applyAlignment="1">
      <alignment horizontal="right"/>
    </xf>
    <xf numFmtId="0" fontId="28" fillId="0" borderId="0" xfId="0" applyFont="1" applyFill="1" applyBorder="1"/>
    <xf numFmtId="9" fontId="4" fillId="0" borderId="0" xfId="2" applyFont="1" applyFill="1"/>
    <xf numFmtId="49" fontId="4" fillId="0" borderId="0" xfId="4" applyNumberFormat="1" applyFont="1"/>
    <xf numFmtId="1" fontId="3" fillId="0" borderId="0" xfId="0" applyNumberFormat="1" applyFont="1"/>
    <xf numFmtId="3" fontId="4" fillId="0" borderId="0" xfId="4" applyNumberFormat="1" applyFont="1" applyFill="1"/>
    <xf numFmtId="0" fontId="2" fillId="0" borderId="0" xfId="0" applyFont="1" applyAlignment="1">
      <alignment horizontal="center" wrapText="1"/>
    </xf>
    <xf numFmtId="0" fontId="0" fillId="0" borderId="0" xfId="0" applyAlignment="1">
      <alignment horizontal="center"/>
    </xf>
    <xf numFmtId="0" fontId="19" fillId="0" borderId="0" xfId="0" applyFont="1" applyFill="1" applyBorder="1" applyAlignment="1">
      <alignment horizontal="center" vertical="top"/>
    </xf>
    <xf numFmtId="0" fontId="0" fillId="0" borderId="0" xfId="0" applyAlignment="1">
      <alignment vertical="top"/>
    </xf>
    <xf numFmtId="0" fontId="19" fillId="0" borderId="0" xfId="0" applyFont="1" applyFill="1" applyBorder="1" applyAlignment="1">
      <alignment horizontal="center"/>
    </xf>
    <xf numFmtId="0" fontId="17" fillId="0" borderId="0" xfId="0" applyFont="1" applyFill="1" applyBorder="1" applyAlignment="1">
      <alignment horizontal="right"/>
    </xf>
    <xf numFmtId="49" fontId="20" fillId="0" borderId="0" xfId="0" applyNumberFormat="1" applyFont="1" applyFill="1" applyBorder="1" applyAlignment="1">
      <alignment horizontal="center"/>
    </xf>
    <xf numFmtId="0" fontId="28" fillId="0" borderId="1" xfId="0" applyFont="1" applyFill="1" applyBorder="1" applyAlignment="1">
      <alignment horizontal="center"/>
    </xf>
    <xf numFmtId="0" fontId="28" fillId="0" borderId="3" xfId="0" applyFont="1" applyFill="1" applyBorder="1" applyAlignment="1">
      <alignment horizontal="center"/>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2" xfId="0" applyFont="1" applyFill="1" applyBorder="1" applyAlignment="1">
      <alignment horizontal="center"/>
    </xf>
    <xf numFmtId="0" fontId="16" fillId="0" borderId="4" xfId="0" applyFont="1" applyFill="1" applyBorder="1" applyAlignment="1">
      <alignment horizontal="center"/>
    </xf>
    <xf numFmtId="0" fontId="16" fillId="0" borderId="5" xfId="0" applyFont="1" applyFill="1" applyBorder="1" applyAlignment="1">
      <alignment horizontal="center"/>
    </xf>
    <xf numFmtId="0" fontId="28" fillId="0" borderId="4" xfId="0" applyFont="1" applyFill="1" applyBorder="1" applyAlignment="1">
      <alignment horizontal="center"/>
    </xf>
    <xf numFmtId="0" fontId="28" fillId="0" borderId="0" xfId="0" applyFont="1" applyFill="1" applyBorder="1" applyAlignment="1">
      <alignment horizontal="center"/>
    </xf>
    <xf numFmtId="0" fontId="28" fillId="0" borderId="5" xfId="0" applyFont="1" applyFill="1" applyBorder="1" applyAlignment="1">
      <alignment horizontal="center"/>
    </xf>
  </cellXfs>
  <cellStyles count="6">
    <cellStyle name="Normal" xfId="0" builtinId="0"/>
    <cellStyle name="Normal 2" xfId="3"/>
    <cellStyle name="Normal 4" xfId="4"/>
    <cellStyle name="Normal_Blad2" xfId="5"/>
    <cellStyle name="Procent" xfId="2" builtinId="5"/>
    <cellStyle name="Tusenta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externalLink" Target="externalLinks/externalLink8.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9.xml"/><Relationship Id="rId3" Type="http://schemas.openxmlformats.org/officeDocument/2006/relationships/worksheet" Target="worksheets/sheet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96809742216566E-2"/>
          <c:y val="0.15486307837582625"/>
          <c:w val="0.55647145116961394"/>
          <c:h val="0.7309495661484241"/>
        </c:manualLayout>
      </c:layout>
      <c:lineChart>
        <c:grouping val="standard"/>
        <c:varyColors val="0"/>
        <c:ser>
          <c:idx val="1"/>
          <c:order val="1"/>
          <c:tx>
            <c:strRef>
              <c:f>'[1]Antal sökande och antagna'!$C$2</c:f>
              <c:strCache>
                <c:ptCount val="1"/>
                <c:pt idx="0">
                  <c:v>Antal sökande</c:v>
                </c:pt>
              </c:strCache>
            </c:strRef>
          </c:tx>
          <c:marker>
            <c:symbol val="none"/>
          </c:marker>
          <c:cat>
            <c:strRef>
              <c:f>'[1]Antal sökande och antagna'!$A$3:$A$13</c:f>
              <c:strCache>
                <c:ptCount val="11"/>
                <c:pt idx="0">
                  <c:v>2003</c:v>
                </c:pt>
                <c:pt idx="1">
                  <c:v>2004</c:v>
                </c:pt>
                <c:pt idx="2">
                  <c:v>2005</c:v>
                </c:pt>
                <c:pt idx="3">
                  <c:v>2006</c:v>
                </c:pt>
                <c:pt idx="4">
                  <c:v>2007</c:v>
                </c:pt>
                <c:pt idx="5">
                  <c:v>2008</c:v>
                </c:pt>
                <c:pt idx="6">
                  <c:v>2009</c:v>
                </c:pt>
                <c:pt idx="7">
                  <c:v>2010</c:v>
                </c:pt>
                <c:pt idx="8">
                  <c:v>2011</c:v>
                </c:pt>
                <c:pt idx="9">
                  <c:v>2012</c:v>
                </c:pt>
                <c:pt idx="10">
                  <c:v>2013</c:v>
                </c:pt>
              </c:strCache>
            </c:strRef>
          </c:cat>
          <c:val>
            <c:numRef>
              <c:f>'[1]Antal sökande och antagna'!$C$3:$C$13</c:f>
              <c:numCache>
                <c:formatCode>General</c:formatCode>
                <c:ptCount val="11"/>
                <c:pt idx="0">
                  <c:v>97000</c:v>
                </c:pt>
                <c:pt idx="1">
                  <c:v>98000</c:v>
                </c:pt>
                <c:pt idx="2">
                  <c:v>99000</c:v>
                </c:pt>
                <c:pt idx="3">
                  <c:v>88000</c:v>
                </c:pt>
                <c:pt idx="4">
                  <c:v>91000</c:v>
                </c:pt>
                <c:pt idx="5">
                  <c:v>94000</c:v>
                </c:pt>
                <c:pt idx="6">
                  <c:v>122000</c:v>
                </c:pt>
                <c:pt idx="7">
                  <c:v>120000</c:v>
                </c:pt>
                <c:pt idx="8">
                  <c:v>117000</c:v>
                </c:pt>
                <c:pt idx="9">
                  <c:v>126000</c:v>
                </c:pt>
                <c:pt idx="10">
                  <c:v>134000</c:v>
                </c:pt>
              </c:numCache>
            </c:numRef>
          </c:val>
          <c:smooth val="0"/>
        </c:ser>
        <c:ser>
          <c:idx val="2"/>
          <c:order val="2"/>
          <c:tx>
            <c:strRef>
              <c:f>'[1]Antal sökande och antagna'!$D$2</c:f>
              <c:strCache>
                <c:ptCount val="1"/>
                <c:pt idx="0">
                  <c:v>Antal antagna</c:v>
                </c:pt>
              </c:strCache>
            </c:strRef>
          </c:tx>
          <c:marker>
            <c:symbol val="none"/>
          </c:marker>
          <c:cat>
            <c:strRef>
              <c:f>'[1]Antal sökande och antagna'!$A$3:$A$13</c:f>
              <c:strCache>
                <c:ptCount val="11"/>
                <c:pt idx="0">
                  <c:v>2003</c:v>
                </c:pt>
                <c:pt idx="1">
                  <c:v>2004</c:v>
                </c:pt>
                <c:pt idx="2">
                  <c:v>2005</c:v>
                </c:pt>
                <c:pt idx="3">
                  <c:v>2006</c:v>
                </c:pt>
                <c:pt idx="4">
                  <c:v>2007</c:v>
                </c:pt>
                <c:pt idx="5">
                  <c:v>2008</c:v>
                </c:pt>
                <c:pt idx="6">
                  <c:v>2009</c:v>
                </c:pt>
                <c:pt idx="7">
                  <c:v>2010</c:v>
                </c:pt>
                <c:pt idx="8">
                  <c:v>2011</c:v>
                </c:pt>
                <c:pt idx="9">
                  <c:v>2012</c:v>
                </c:pt>
                <c:pt idx="10">
                  <c:v>2013</c:v>
                </c:pt>
              </c:strCache>
            </c:strRef>
          </c:cat>
          <c:val>
            <c:numRef>
              <c:f>'[1]Antal sökande och antagna'!$D$3:$D$13</c:f>
              <c:numCache>
                <c:formatCode>General</c:formatCode>
                <c:ptCount val="11"/>
                <c:pt idx="0">
                  <c:v>53000</c:v>
                </c:pt>
                <c:pt idx="1">
                  <c:v>51000</c:v>
                </c:pt>
                <c:pt idx="2">
                  <c:v>51000</c:v>
                </c:pt>
                <c:pt idx="3">
                  <c:v>49000</c:v>
                </c:pt>
                <c:pt idx="4">
                  <c:v>50000</c:v>
                </c:pt>
                <c:pt idx="5">
                  <c:v>51000</c:v>
                </c:pt>
                <c:pt idx="6">
                  <c:v>64000</c:v>
                </c:pt>
                <c:pt idx="7">
                  <c:v>62000</c:v>
                </c:pt>
                <c:pt idx="8">
                  <c:v>59000</c:v>
                </c:pt>
                <c:pt idx="9">
                  <c:v>60000</c:v>
                </c:pt>
                <c:pt idx="10">
                  <c:v>59000</c:v>
                </c:pt>
              </c:numCache>
            </c:numRef>
          </c:val>
          <c:smooth val="0"/>
        </c:ser>
        <c:dLbls>
          <c:showLegendKey val="0"/>
          <c:showVal val="0"/>
          <c:showCatName val="0"/>
          <c:showSerName val="0"/>
          <c:showPercent val="0"/>
          <c:showBubbleSize val="0"/>
        </c:dLbls>
        <c:marker val="1"/>
        <c:smooth val="0"/>
        <c:axId val="78222080"/>
        <c:axId val="79590528"/>
      </c:lineChart>
      <c:lineChart>
        <c:grouping val="standard"/>
        <c:varyColors val="0"/>
        <c:ser>
          <c:idx val="0"/>
          <c:order val="0"/>
          <c:tx>
            <c:strRef>
              <c:f>'[1]Antal sökande och antagna'!$B$2</c:f>
              <c:strCache>
                <c:ptCount val="1"/>
                <c:pt idx="0">
                  <c:v>Antal sökande per antagen</c:v>
                </c:pt>
              </c:strCache>
            </c:strRef>
          </c:tx>
          <c:marker>
            <c:symbol val="none"/>
          </c:marker>
          <c:cat>
            <c:strRef>
              <c:f>'[1]Antal sökande och antagna'!$A$3:$A$13</c:f>
              <c:strCache>
                <c:ptCount val="11"/>
                <c:pt idx="0">
                  <c:v>2003</c:v>
                </c:pt>
                <c:pt idx="1">
                  <c:v>2004</c:v>
                </c:pt>
                <c:pt idx="2">
                  <c:v>2005</c:v>
                </c:pt>
                <c:pt idx="3">
                  <c:v>2006</c:v>
                </c:pt>
                <c:pt idx="4">
                  <c:v>2007</c:v>
                </c:pt>
                <c:pt idx="5">
                  <c:v>2008</c:v>
                </c:pt>
                <c:pt idx="6">
                  <c:v>2009</c:v>
                </c:pt>
                <c:pt idx="7">
                  <c:v>2010</c:v>
                </c:pt>
                <c:pt idx="8">
                  <c:v>2011</c:v>
                </c:pt>
                <c:pt idx="9">
                  <c:v>2012</c:v>
                </c:pt>
                <c:pt idx="10">
                  <c:v>2013</c:v>
                </c:pt>
              </c:strCache>
            </c:strRef>
          </c:cat>
          <c:val>
            <c:numRef>
              <c:f>'[1]Antal sökande och antagna'!$B$3:$B$13</c:f>
              <c:numCache>
                <c:formatCode>General</c:formatCode>
                <c:ptCount val="11"/>
                <c:pt idx="0">
                  <c:v>1.8301886792452831</c:v>
                </c:pt>
                <c:pt idx="1">
                  <c:v>1.9215686274509804</c:v>
                </c:pt>
                <c:pt idx="2">
                  <c:v>1.9411764705882353</c:v>
                </c:pt>
                <c:pt idx="3">
                  <c:v>1.7959183673469388</c:v>
                </c:pt>
                <c:pt idx="4">
                  <c:v>1.82</c:v>
                </c:pt>
                <c:pt idx="5">
                  <c:v>1.8431372549019607</c:v>
                </c:pt>
                <c:pt idx="6">
                  <c:v>1.90625</c:v>
                </c:pt>
                <c:pt idx="7">
                  <c:v>1.935483870967742</c:v>
                </c:pt>
                <c:pt idx="8">
                  <c:v>1.9830508474576272</c:v>
                </c:pt>
                <c:pt idx="9">
                  <c:v>2.1</c:v>
                </c:pt>
                <c:pt idx="10">
                  <c:v>2.2711864406779663</c:v>
                </c:pt>
              </c:numCache>
            </c:numRef>
          </c:val>
          <c:smooth val="0"/>
        </c:ser>
        <c:dLbls>
          <c:showLegendKey val="0"/>
          <c:showVal val="0"/>
          <c:showCatName val="0"/>
          <c:showSerName val="0"/>
          <c:showPercent val="0"/>
          <c:showBubbleSize val="0"/>
        </c:dLbls>
        <c:marker val="1"/>
        <c:smooth val="0"/>
        <c:axId val="80581760"/>
        <c:axId val="79592448"/>
      </c:lineChart>
      <c:catAx>
        <c:axId val="78222080"/>
        <c:scaling>
          <c:orientation val="minMax"/>
        </c:scaling>
        <c:delete val="0"/>
        <c:axPos val="b"/>
        <c:majorTickMark val="out"/>
        <c:minorTickMark val="none"/>
        <c:tickLblPos val="nextTo"/>
        <c:crossAx val="79590528"/>
        <c:crosses val="autoZero"/>
        <c:auto val="1"/>
        <c:lblAlgn val="ctr"/>
        <c:lblOffset val="100"/>
        <c:noMultiLvlLbl val="0"/>
      </c:catAx>
      <c:valAx>
        <c:axId val="79590528"/>
        <c:scaling>
          <c:orientation val="minMax"/>
          <c:max val="180000"/>
        </c:scaling>
        <c:delete val="0"/>
        <c:axPos val="l"/>
        <c:majorGridlines/>
        <c:title>
          <c:tx>
            <c:rich>
              <a:bodyPr rot="0" vert="horz"/>
              <a:lstStyle/>
              <a:p>
                <a:pPr>
                  <a:defRPr/>
                </a:pPr>
                <a:r>
                  <a:rPr lang="sv-SE"/>
                  <a:t>Antal</a:t>
                </a:r>
              </a:p>
            </c:rich>
          </c:tx>
          <c:layout>
            <c:manualLayout>
              <c:xMode val="edge"/>
              <c:yMode val="edge"/>
              <c:x val="4.2648709315375982E-2"/>
              <c:y val="4.0271538295673384E-2"/>
            </c:manualLayout>
          </c:layout>
          <c:overlay val="0"/>
        </c:title>
        <c:numFmt formatCode="General" sourceLinked="1"/>
        <c:majorTickMark val="out"/>
        <c:minorTickMark val="none"/>
        <c:tickLblPos val="nextTo"/>
        <c:crossAx val="78222080"/>
        <c:crosses val="autoZero"/>
        <c:crossBetween val="between"/>
      </c:valAx>
      <c:valAx>
        <c:axId val="79592448"/>
        <c:scaling>
          <c:orientation val="minMax"/>
        </c:scaling>
        <c:delete val="0"/>
        <c:axPos val="r"/>
        <c:title>
          <c:tx>
            <c:rich>
              <a:bodyPr rot="0" vert="horz"/>
              <a:lstStyle/>
              <a:p>
                <a:pPr>
                  <a:defRPr/>
                </a:pPr>
                <a:r>
                  <a:rPr lang="sv-SE"/>
                  <a:t>Antal sökande per antagen</a:t>
                </a:r>
              </a:p>
            </c:rich>
          </c:tx>
          <c:layout>
            <c:manualLayout>
              <c:xMode val="edge"/>
              <c:yMode val="edge"/>
              <c:x val="0.57574555705789299"/>
              <c:y val="2.2906173555501029E-2"/>
            </c:manualLayout>
          </c:layout>
          <c:overlay val="0"/>
        </c:title>
        <c:numFmt formatCode="General" sourceLinked="1"/>
        <c:majorTickMark val="out"/>
        <c:minorTickMark val="none"/>
        <c:tickLblPos val="nextTo"/>
        <c:crossAx val="80581760"/>
        <c:crosses val="max"/>
        <c:crossBetween val="between"/>
      </c:valAx>
      <c:catAx>
        <c:axId val="80581760"/>
        <c:scaling>
          <c:orientation val="minMax"/>
        </c:scaling>
        <c:delete val="1"/>
        <c:axPos val="b"/>
        <c:majorTickMark val="out"/>
        <c:minorTickMark val="none"/>
        <c:tickLblPos val="nextTo"/>
        <c:crossAx val="79592448"/>
        <c:crosses val="autoZero"/>
        <c:auto val="1"/>
        <c:lblAlgn val="ctr"/>
        <c:lblOffset val="100"/>
        <c:noMultiLvlLbl val="0"/>
      </c:catAx>
    </c:plotArea>
    <c:legend>
      <c:legendPos val="r"/>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53025310162221E-2"/>
          <c:y val="9.4550478265127746E-2"/>
          <c:w val="0.75505806267608622"/>
          <c:h val="0.70112559739860181"/>
        </c:manualLayout>
      </c:layout>
      <c:lineChart>
        <c:grouping val="standard"/>
        <c:varyColors val="0"/>
        <c:ser>
          <c:idx val="0"/>
          <c:order val="0"/>
          <c:tx>
            <c:strRef>
              <c:f>'[4]Fig.Ålderförd sv nyb'!$A$5</c:f>
              <c:strCache>
                <c:ptCount val="1"/>
                <c:pt idx="0">
                  <c:v>Högst 21 år</c:v>
                </c:pt>
              </c:strCache>
            </c:strRef>
          </c:tx>
          <c:marker>
            <c:symbol val="none"/>
          </c:marker>
          <c:cat>
            <c:strRef>
              <c:f>'[4]Fig.Ålderförd sv nyb'!$B$4:$AA$4</c:f>
              <c:strCache>
                <c:ptCount val="26"/>
                <c:pt idx="0">
                  <c:v>"1987/88"</c:v>
                </c:pt>
                <c:pt idx="1">
                  <c:v>"1988/89"</c:v>
                </c:pt>
                <c:pt idx="2">
                  <c:v>"1989/90"</c:v>
                </c:pt>
                <c:pt idx="3">
                  <c:v>"1990/91"</c:v>
                </c:pt>
                <c:pt idx="4">
                  <c:v>"1991/92"</c:v>
                </c:pt>
                <c:pt idx="5">
                  <c:v>"1992/93"</c:v>
                </c:pt>
                <c:pt idx="6">
                  <c:v>"1993/94"</c:v>
                </c:pt>
                <c:pt idx="7">
                  <c:v>"1994/95"</c:v>
                </c:pt>
                <c:pt idx="8">
                  <c:v>"1995/96"</c:v>
                </c:pt>
                <c:pt idx="9">
                  <c:v>"1996/97"</c:v>
                </c:pt>
                <c:pt idx="10">
                  <c:v>"1997/98"</c:v>
                </c:pt>
                <c:pt idx="11">
                  <c:v>"1998/99"</c:v>
                </c:pt>
                <c:pt idx="12">
                  <c:v>"1999/00"</c:v>
                </c:pt>
                <c:pt idx="13">
                  <c:v>"2000/01"</c:v>
                </c:pt>
                <c:pt idx="14">
                  <c:v>"2001/02"</c:v>
                </c:pt>
                <c:pt idx="15">
                  <c:v>"2002/03"</c:v>
                </c:pt>
                <c:pt idx="16">
                  <c:v>"2003/04"</c:v>
                </c:pt>
                <c:pt idx="17">
                  <c:v>"2004/05"</c:v>
                </c:pt>
                <c:pt idx="18">
                  <c:v>"2005/06"</c:v>
                </c:pt>
                <c:pt idx="19">
                  <c:v>"2006/07"</c:v>
                </c:pt>
                <c:pt idx="20">
                  <c:v>"2007/08"</c:v>
                </c:pt>
                <c:pt idx="21">
                  <c:v>"2008/09"</c:v>
                </c:pt>
                <c:pt idx="22">
                  <c:v>"2009/10"</c:v>
                </c:pt>
                <c:pt idx="23">
                  <c:v>"2010/11"</c:v>
                </c:pt>
                <c:pt idx="24">
                  <c:v>"2011/12"</c:v>
                </c:pt>
                <c:pt idx="25">
                  <c:v>"2012/13"</c:v>
                </c:pt>
              </c:strCache>
            </c:strRef>
          </c:cat>
          <c:val>
            <c:numRef>
              <c:f>'[4]Fig.Ålderförd sv nyb'!$B$5:$AA$5</c:f>
              <c:numCache>
                <c:formatCode>General</c:formatCode>
                <c:ptCount val="26"/>
                <c:pt idx="0">
                  <c:v>42.374454655156413</c:v>
                </c:pt>
                <c:pt idx="1">
                  <c:v>43.334075228132654</c:v>
                </c:pt>
                <c:pt idx="2">
                  <c:v>44.565217391304344</c:v>
                </c:pt>
                <c:pt idx="3">
                  <c:v>46.009557234350531</c:v>
                </c:pt>
                <c:pt idx="4">
                  <c:v>51.725906925613771</c:v>
                </c:pt>
                <c:pt idx="5">
                  <c:v>53.819212221479106</c:v>
                </c:pt>
                <c:pt idx="6">
                  <c:v>53.906171178745588</c:v>
                </c:pt>
                <c:pt idx="7">
                  <c:v>53.176220878324877</c:v>
                </c:pt>
                <c:pt idx="8">
                  <c:v>52.263900576089064</c:v>
                </c:pt>
                <c:pt idx="9">
                  <c:v>51.906872125423845</c:v>
                </c:pt>
                <c:pt idx="10">
                  <c:v>50.386633526650094</c:v>
                </c:pt>
                <c:pt idx="11">
                  <c:v>50.948409228492629</c:v>
                </c:pt>
                <c:pt idx="12">
                  <c:v>49.982246610716594</c:v>
                </c:pt>
                <c:pt idx="13">
                  <c:v>50.266292701374006</c:v>
                </c:pt>
                <c:pt idx="14">
                  <c:v>49.439753285850649</c:v>
                </c:pt>
                <c:pt idx="15">
                  <c:v>47.577240789307609</c:v>
                </c:pt>
                <c:pt idx="16">
                  <c:v>49.52378178428917</c:v>
                </c:pt>
                <c:pt idx="17">
                  <c:v>52.634238980610768</c:v>
                </c:pt>
                <c:pt idx="18">
                  <c:v>55.246851268034348</c:v>
                </c:pt>
                <c:pt idx="19">
                  <c:v>55.140368802607888</c:v>
                </c:pt>
                <c:pt idx="20">
                  <c:v>56.554953178905862</c:v>
                </c:pt>
                <c:pt idx="21">
                  <c:v>57.075259452790483</c:v>
                </c:pt>
                <c:pt idx="22">
                  <c:v>60.566131641159636</c:v>
                </c:pt>
                <c:pt idx="23">
                  <c:v>59.607973421926907</c:v>
                </c:pt>
                <c:pt idx="24">
                  <c:v>60.61125838141276</c:v>
                </c:pt>
                <c:pt idx="25">
                  <c:v>60.954374336836295</c:v>
                </c:pt>
              </c:numCache>
            </c:numRef>
          </c:val>
          <c:smooth val="0"/>
        </c:ser>
        <c:ser>
          <c:idx val="1"/>
          <c:order val="1"/>
          <c:tx>
            <c:strRef>
              <c:f>'[4]Fig.Ålderförd sv nyb'!$A$6</c:f>
              <c:strCache>
                <c:ptCount val="1"/>
                <c:pt idx="0">
                  <c:v>22-29 år</c:v>
                </c:pt>
              </c:strCache>
            </c:strRef>
          </c:tx>
          <c:marker>
            <c:symbol val="none"/>
          </c:marker>
          <c:cat>
            <c:strRef>
              <c:f>'[4]Fig.Ålderförd sv nyb'!$B$4:$AA$4</c:f>
              <c:strCache>
                <c:ptCount val="26"/>
                <c:pt idx="0">
                  <c:v>"1987/88"</c:v>
                </c:pt>
                <c:pt idx="1">
                  <c:v>"1988/89"</c:v>
                </c:pt>
                <c:pt idx="2">
                  <c:v>"1989/90"</c:v>
                </c:pt>
                <c:pt idx="3">
                  <c:v>"1990/91"</c:v>
                </c:pt>
                <c:pt idx="4">
                  <c:v>"1991/92"</c:v>
                </c:pt>
                <c:pt idx="5">
                  <c:v>"1992/93"</c:v>
                </c:pt>
                <c:pt idx="6">
                  <c:v>"1993/94"</c:v>
                </c:pt>
                <c:pt idx="7">
                  <c:v>"1994/95"</c:v>
                </c:pt>
                <c:pt idx="8">
                  <c:v>"1995/96"</c:v>
                </c:pt>
                <c:pt idx="9">
                  <c:v>"1996/97"</c:v>
                </c:pt>
                <c:pt idx="10">
                  <c:v>"1997/98"</c:v>
                </c:pt>
                <c:pt idx="11">
                  <c:v>"1998/99"</c:v>
                </c:pt>
                <c:pt idx="12">
                  <c:v>"1999/00"</c:v>
                </c:pt>
                <c:pt idx="13">
                  <c:v>"2000/01"</c:v>
                </c:pt>
                <c:pt idx="14">
                  <c:v>"2001/02"</c:v>
                </c:pt>
                <c:pt idx="15">
                  <c:v>"2002/03"</c:v>
                </c:pt>
                <c:pt idx="16">
                  <c:v>"2003/04"</c:v>
                </c:pt>
                <c:pt idx="17">
                  <c:v>"2004/05"</c:v>
                </c:pt>
                <c:pt idx="18">
                  <c:v>"2005/06"</c:v>
                </c:pt>
                <c:pt idx="19">
                  <c:v>"2006/07"</c:v>
                </c:pt>
                <c:pt idx="20">
                  <c:v>"2007/08"</c:v>
                </c:pt>
                <c:pt idx="21">
                  <c:v>"2008/09"</c:v>
                </c:pt>
                <c:pt idx="22">
                  <c:v>"2009/10"</c:v>
                </c:pt>
                <c:pt idx="23">
                  <c:v>"2010/11"</c:v>
                </c:pt>
                <c:pt idx="24">
                  <c:v>"2011/12"</c:v>
                </c:pt>
                <c:pt idx="25">
                  <c:v>"2012/13"</c:v>
                </c:pt>
              </c:strCache>
            </c:strRef>
          </c:cat>
          <c:val>
            <c:numRef>
              <c:f>'[4]Fig.Ålderförd sv nyb'!$B$6:$AA$6</c:f>
              <c:numCache>
                <c:formatCode>General</c:formatCode>
                <c:ptCount val="26"/>
                <c:pt idx="0">
                  <c:v>33.240508679105169</c:v>
                </c:pt>
                <c:pt idx="1">
                  <c:v>33.458713554417983</c:v>
                </c:pt>
                <c:pt idx="2">
                  <c:v>33.103535780747762</c:v>
                </c:pt>
                <c:pt idx="3">
                  <c:v>32.573909939920284</c:v>
                </c:pt>
                <c:pt idx="4">
                  <c:v>27.913155001832173</c:v>
                </c:pt>
                <c:pt idx="5">
                  <c:v>27.515928050969762</c:v>
                </c:pt>
                <c:pt idx="6">
                  <c:v>28.569026399865479</c:v>
                </c:pt>
                <c:pt idx="7">
                  <c:v>28.888364806360865</c:v>
                </c:pt>
                <c:pt idx="8">
                  <c:v>28.819017412130233</c:v>
                </c:pt>
                <c:pt idx="9">
                  <c:v>28.851512404740319</c:v>
                </c:pt>
                <c:pt idx="10">
                  <c:v>29.52223142778238</c:v>
                </c:pt>
                <c:pt idx="11">
                  <c:v>28.820542140310756</c:v>
                </c:pt>
                <c:pt idx="12">
                  <c:v>28.271465461588118</c:v>
                </c:pt>
                <c:pt idx="13">
                  <c:v>27.864616160342869</c:v>
                </c:pt>
                <c:pt idx="14">
                  <c:v>28.276672296056983</c:v>
                </c:pt>
                <c:pt idx="15">
                  <c:v>28.761763179669863</c:v>
                </c:pt>
                <c:pt idx="16">
                  <c:v>27.712404974805583</c:v>
                </c:pt>
                <c:pt idx="17">
                  <c:v>26.694642693049897</c:v>
                </c:pt>
                <c:pt idx="18">
                  <c:v>25.461632836887137</c:v>
                </c:pt>
                <c:pt idx="19">
                  <c:v>26.10648891483806</c:v>
                </c:pt>
                <c:pt idx="20">
                  <c:v>25.773164120256283</c:v>
                </c:pt>
                <c:pt idx="21">
                  <c:v>25.96705130996444</c:v>
                </c:pt>
                <c:pt idx="22">
                  <c:v>25.392559412716189</c:v>
                </c:pt>
                <c:pt idx="23">
                  <c:v>26.160797342192694</c:v>
                </c:pt>
                <c:pt idx="24">
                  <c:v>26.586620926243569</c:v>
                </c:pt>
                <c:pt idx="25">
                  <c:v>27.022195090044914</c:v>
                </c:pt>
              </c:numCache>
            </c:numRef>
          </c:val>
          <c:smooth val="0"/>
        </c:ser>
        <c:ser>
          <c:idx val="2"/>
          <c:order val="2"/>
          <c:tx>
            <c:strRef>
              <c:f>'[4]Fig.Ålderförd sv nyb'!$A$7</c:f>
              <c:strCache>
                <c:ptCount val="1"/>
                <c:pt idx="0">
                  <c:v>Minst 30 år</c:v>
                </c:pt>
              </c:strCache>
            </c:strRef>
          </c:tx>
          <c:marker>
            <c:symbol val="none"/>
          </c:marker>
          <c:cat>
            <c:strRef>
              <c:f>'[4]Fig.Ålderförd sv nyb'!$B$4:$AA$4</c:f>
              <c:strCache>
                <c:ptCount val="26"/>
                <c:pt idx="0">
                  <c:v>"1987/88"</c:v>
                </c:pt>
                <c:pt idx="1">
                  <c:v>"1988/89"</c:v>
                </c:pt>
                <c:pt idx="2">
                  <c:v>"1989/90"</c:v>
                </c:pt>
                <c:pt idx="3">
                  <c:v>"1990/91"</c:v>
                </c:pt>
                <c:pt idx="4">
                  <c:v>"1991/92"</c:v>
                </c:pt>
                <c:pt idx="5">
                  <c:v>"1992/93"</c:v>
                </c:pt>
                <c:pt idx="6">
                  <c:v>"1993/94"</c:v>
                </c:pt>
                <c:pt idx="7">
                  <c:v>"1994/95"</c:v>
                </c:pt>
                <c:pt idx="8">
                  <c:v>"1995/96"</c:v>
                </c:pt>
                <c:pt idx="9">
                  <c:v>"1996/97"</c:v>
                </c:pt>
                <c:pt idx="10">
                  <c:v>"1997/98"</c:v>
                </c:pt>
                <c:pt idx="11">
                  <c:v>"1998/99"</c:v>
                </c:pt>
                <c:pt idx="12">
                  <c:v>"1999/00"</c:v>
                </c:pt>
                <c:pt idx="13">
                  <c:v>"2000/01"</c:v>
                </c:pt>
                <c:pt idx="14">
                  <c:v>"2001/02"</c:v>
                </c:pt>
                <c:pt idx="15">
                  <c:v>"2002/03"</c:v>
                </c:pt>
                <c:pt idx="16">
                  <c:v>"2003/04"</c:v>
                </c:pt>
                <c:pt idx="17">
                  <c:v>"2004/05"</c:v>
                </c:pt>
                <c:pt idx="18">
                  <c:v>"2005/06"</c:v>
                </c:pt>
                <c:pt idx="19">
                  <c:v>"2006/07"</c:v>
                </c:pt>
                <c:pt idx="20">
                  <c:v>"2007/08"</c:v>
                </c:pt>
                <c:pt idx="21">
                  <c:v>"2008/09"</c:v>
                </c:pt>
                <c:pt idx="22">
                  <c:v>"2009/10"</c:v>
                </c:pt>
                <c:pt idx="23">
                  <c:v>"2010/11"</c:v>
                </c:pt>
                <c:pt idx="24">
                  <c:v>"2011/12"</c:v>
                </c:pt>
                <c:pt idx="25">
                  <c:v>"2012/13"</c:v>
                </c:pt>
              </c:strCache>
            </c:strRef>
          </c:cat>
          <c:val>
            <c:numRef>
              <c:f>'[4]Fig.Ålderförd sv nyb'!$B$7:$AA$7</c:f>
              <c:numCache>
                <c:formatCode>General</c:formatCode>
                <c:ptCount val="26"/>
                <c:pt idx="0">
                  <c:v>24.385036665738419</c:v>
                </c:pt>
                <c:pt idx="1">
                  <c:v>23.20721121744937</c:v>
                </c:pt>
                <c:pt idx="2">
                  <c:v>22.331246827947894</c:v>
                </c:pt>
                <c:pt idx="3">
                  <c:v>21.416532825729181</c:v>
                </c:pt>
                <c:pt idx="4">
                  <c:v>20.360938072554045</c:v>
                </c:pt>
                <c:pt idx="5">
                  <c:v>18.664859727551125</c:v>
                </c:pt>
                <c:pt idx="6">
                  <c:v>17.524802421388937</c:v>
                </c:pt>
                <c:pt idx="7">
                  <c:v>17.935414315314254</c:v>
                </c:pt>
                <c:pt idx="8">
                  <c:v>18.917082011780696</c:v>
                </c:pt>
                <c:pt idx="9">
                  <c:v>19.241615469835835</c:v>
                </c:pt>
                <c:pt idx="10">
                  <c:v>20.091135045567523</c:v>
                </c:pt>
                <c:pt idx="11">
                  <c:v>20.231048631196611</c:v>
                </c:pt>
                <c:pt idx="12">
                  <c:v>21.746287927695288</c:v>
                </c:pt>
                <c:pt idx="13">
                  <c:v>21.869091138283121</c:v>
                </c:pt>
                <c:pt idx="14">
                  <c:v>22.283574418092371</c:v>
                </c:pt>
                <c:pt idx="15">
                  <c:v>23.660996031022538</c:v>
                </c:pt>
                <c:pt idx="16">
                  <c:v>22.763813240905247</c:v>
                </c:pt>
                <c:pt idx="17">
                  <c:v>20.671118326339329</c:v>
                </c:pt>
                <c:pt idx="18">
                  <c:v>19.291515895078508</c:v>
                </c:pt>
                <c:pt idx="19">
                  <c:v>18.753142282554048</c:v>
                </c:pt>
                <c:pt idx="20">
                  <c:v>17.671882700837852</c:v>
                </c:pt>
                <c:pt idx="21">
                  <c:v>16.957689237245084</c:v>
                </c:pt>
                <c:pt idx="22">
                  <c:v>14.041308946124175</c:v>
                </c:pt>
                <c:pt idx="23">
                  <c:v>14.231229235880399</c:v>
                </c:pt>
                <c:pt idx="24">
                  <c:v>12.802120692343678</c:v>
                </c:pt>
                <c:pt idx="25">
                  <c:v>12.023430573118796</c:v>
                </c:pt>
              </c:numCache>
            </c:numRef>
          </c:val>
          <c:smooth val="0"/>
        </c:ser>
        <c:dLbls>
          <c:showLegendKey val="0"/>
          <c:showVal val="0"/>
          <c:showCatName val="0"/>
          <c:showSerName val="0"/>
          <c:showPercent val="0"/>
          <c:showBubbleSize val="0"/>
        </c:dLbls>
        <c:marker val="1"/>
        <c:smooth val="0"/>
        <c:axId val="76822400"/>
        <c:axId val="76823936"/>
      </c:lineChart>
      <c:catAx>
        <c:axId val="76822400"/>
        <c:scaling>
          <c:orientation val="minMax"/>
        </c:scaling>
        <c:delete val="0"/>
        <c:axPos val="b"/>
        <c:majorTickMark val="none"/>
        <c:minorTickMark val="out"/>
        <c:tickLblPos val="nextTo"/>
        <c:txPr>
          <a:bodyPr rot="-5400000" vert="horz"/>
          <a:lstStyle/>
          <a:p>
            <a:pPr>
              <a:defRPr/>
            </a:pPr>
            <a:endParaRPr lang="sv-SE"/>
          </a:p>
        </c:txPr>
        <c:crossAx val="76823936"/>
        <c:crosses val="autoZero"/>
        <c:auto val="1"/>
        <c:lblAlgn val="ctr"/>
        <c:lblOffset val="100"/>
        <c:noMultiLvlLbl val="0"/>
      </c:catAx>
      <c:valAx>
        <c:axId val="76823936"/>
        <c:scaling>
          <c:orientation val="minMax"/>
        </c:scaling>
        <c:delete val="0"/>
        <c:axPos val="l"/>
        <c:majorGridlines/>
        <c:numFmt formatCode="General" sourceLinked="1"/>
        <c:majorTickMark val="out"/>
        <c:minorTickMark val="none"/>
        <c:tickLblPos val="nextTo"/>
        <c:crossAx val="76822400"/>
        <c:crosses val="autoZero"/>
        <c:crossBetween val="between"/>
      </c:valAx>
    </c:plotArea>
    <c:legend>
      <c:legendPos val="r"/>
      <c:layout>
        <c:manualLayout>
          <c:xMode val="edge"/>
          <c:yMode val="edge"/>
          <c:x val="0.76524724875022554"/>
          <c:y val="0.33593648263270731"/>
          <c:w val="0.22588357164888756"/>
          <c:h val="0.1505340891511994"/>
        </c:manualLayout>
      </c:layout>
      <c:overlay val="0"/>
    </c:legend>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472900456816374E-2"/>
          <c:y val="0.14689145292482003"/>
          <c:w val="0.73930580458570005"/>
          <c:h val="0.67033393103089833"/>
        </c:manualLayout>
      </c:layout>
      <c:barChart>
        <c:barDir val="col"/>
        <c:grouping val="clustered"/>
        <c:varyColors val="0"/>
        <c:ser>
          <c:idx val="2"/>
          <c:order val="0"/>
          <c:tx>
            <c:strRef>
              <c:f>[4]Fig.Nybfrekv!$B$4</c:f>
              <c:strCache>
                <c:ptCount val="1"/>
                <c:pt idx="0">
                  <c:v>Högst 24 år</c:v>
                </c:pt>
              </c:strCache>
            </c:strRef>
          </c:tx>
          <c:invertIfNegative val="0"/>
          <c:cat>
            <c:strRef>
              <c:f>[4]Fig.Nybfrekv!$A$5:$A$29</c:f>
              <c:strCache>
                <c:ptCount val="25"/>
                <c:pt idx="0">
                  <c:v>1988/89</c:v>
                </c:pt>
                <c:pt idx="1">
                  <c:v>1989/90</c:v>
                </c:pt>
                <c:pt idx="2">
                  <c:v>1990/91</c:v>
                </c:pt>
                <c:pt idx="3">
                  <c:v>1991/92</c:v>
                </c:pt>
                <c:pt idx="4">
                  <c:v>1992/93</c:v>
                </c:pt>
                <c:pt idx="5">
                  <c:v>1993/94</c:v>
                </c:pt>
                <c:pt idx="6">
                  <c:v>1994/95</c:v>
                </c:pt>
                <c:pt idx="7">
                  <c:v>1995/96</c:v>
                </c:pt>
                <c:pt idx="8">
                  <c:v>1996/97</c:v>
                </c:pt>
                <c:pt idx="9">
                  <c:v>1997/98</c:v>
                </c:pt>
                <c:pt idx="10">
                  <c:v>1998/99</c:v>
                </c:pt>
                <c:pt idx="11">
                  <c:v>1999/00</c:v>
                </c:pt>
                <c:pt idx="12">
                  <c:v>2000/01</c:v>
                </c:pt>
                <c:pt idx="13">
                  <c:v>2001/02</c:v>
                </c:pt>
                <c:pt idx="14">
                  <c:v>2002/03</c:v>
                </c:pt>
                <c:pt idx="15">
                  <c:v>2003/04</c:v>
                </c:pt>
                <c:pt idx="16">
                  <c:v>2004/05</c:v>
                </c:pt>
                <c:pt idx="17">
                  <c:v>2005/06</c:v>
                </c:pt>
                <c:pt idx="18">
                  <c:v>2006/07</c:v>
                </c:pt>
                <c:pt idx="19">
                  <c:v>2007/08</c:v>
                </c:pt>
                <c:pt idx="20">
                  <c:v>2008/09</c:v>
                </c:pt>
                <c:pt idx="21">
                  <c:v>2009/10</c:v>
                </c:pt>
                <c:pt idx="22">
                  <c:v>2010/11</c:v>
                </c:pt>
                <c:pt idx="23">
                  <c:v>2011/12</c:v>
                </c:pt>
                <c:pt idx="24">
                  <c:v>2012/13</c:v>
                </c:pt>
              </c:strCache>
            </c:strRef>
          </c:cat>
          <c:val>
            <c:numRef>
              <c:f>[4]Fig.Nybfrekv!$B$5:$B$29</c:f>
              <c:numCache>
                <c:formatCode>General</c:formatCode>
                <c:ptCount val="25"/>
                <c:pt idx="0">
                  <c:v>24.343975898679577</c:v>
                </c:pt>
                <c:pt idx="1">
                  <c:v>26.267062581843998</c:v>
                </c:pt>
                <c:pt idx="2">
                  <c:v>28.752543259907174</c:v>
                </c:pt>
                <c:pt idx="3">
                  <c:v>32.031581373466764</c:v>
                </c:pt>
                <c:pt idx="4">
                  <c:v>34.412737640728956</c:v>
                </c:pt>
                <c:pt idx="5">
                  <c:v>36.278898530506041</c:v>
                </c:pt>
                <c:pt idx="6">
                  <c:v>36.240608454359169</c:v>
                </c:pt>
                <c:pt idx="7">
                  <c:v>38.067308447713373</c:v>
                </c:pt>
                <c:pt idx="8">
                  <c:v>37.516805271895791</c:v>
                </c:pt>
                <c:pt idx="9">
                  <c:v>37.004230795098614</c:v>
                </c:pt>
                <c:pt idx="10">
                  <c:v>38.576856492444321</c:v>
                </c:pt>
                <c:pt idx="11">
                  <c:v>39.277935428025508</c:v>
                </c:pt>
                <c:pt idx="12">
                  <c:v>40.556696169233305</c:v>
                </c:pt>
                <c:pt idx="13">
                  <c:v>43.609925246154532</c:v>
                </c:pt>
                <c:pt idx="14">
                  <c:v>44.916367681482029</c:v>
                </c:pt>
                <c:pt idx="15">
                  <c:v>43.990682293924948</c:v>
                </c:pt>
                <c:pt idx="16">
                  <c:v>42.713059975821224</c:v>
                </c:pt>
                <c:pt idx="17">
                  <c:v>42.483952435737976</c:v>
                </c:pt>
                <c:pt idx="18">
                  <c:v>39.579916368211279</c:v>
                </c:pt>
                <c:pt idx="19">
                  <c:v>40.682060942562856</c:v>
                </c:pt>
                <c:pt idx="20">
                  <c:v>41.896749201887829</c:v>
                </c:pt>
                <c:pt idx="21">
                  <c:v>48.773364837993249</c:v>
                </c:pt>
                <c:pt idx="22">
                  <c:v>44.013592840124602</c:v>
                </c:pt>
                <c:pt idx="23">
                  <c:v>41.446615668624865</c:v>
                </c:pt>
                <c:pt idx="24">
                  <c:v>41.178112164952864</c:v>
                </c:pt>
              </c:numCache>
            </c:numRef>
          </c:val>
        </c:ser>
        <c:ser>
          <c:idx val="1"/>
          <c:order val="1"/>
          <c:tx>
            <c:strRef>
              <c:f>[4]Fig.Nybfrekv!$D$4</c:f>
              <c:strCache>
                <c:ptCount val="1"/>
                <c:pt idx="0">
                  <c:v>Minst 25 år </c:v>
                </c:pt>
              </c:strCache>
            </c:strRef>
          </c:tx>
          <c:invertIfNegative val="0"/>
          <c:cat>
            <c:strRef>
              <c:f>[4]Fig.Nybfrekv!$A$5:$A$29</c:f>
              <c:strCache>
                <c:ptCount val="25"/>
                <c:pt idx="0">
                  <c:v>1988/89</c:v>
                </c:pt>
                <c:pt idx="1">
                  <c:v>1989/90</c:v>
                </c:pt>
                <c:pt idx="2">
                  <c:v>1990/91</c:v>
                </c:pt>
                <c:pt idx="3">
                  <c:v>1991/92</c:v>
                </c:pt>
                <c:pt idx="4">
                  <c:v>1992/93</c:v>
                </c:pt>
                <c:pt idx="5">
                  <c:v>1993/94</c:v>
                </c:pt>
                <c:pt idx="6">
                  <c:v>1994/95</c:v>
                </c:pt>
                <c:pt idx="7">
                  <c:v>1995/96</c:v>
                </c:pt>
                <c:pt idx="8">
                  <c:v>1996/97</c:v>
                </c:pt>
                <c:pt idx="9">
                  <c:v>1997/98</c:v>
                </c:pt>
                <c:pt idx="10">
                  <c:v>1998/99</c:v>
                </c:pt>
                <c:pt idx="11">
                  <c:v>1999/00</c:v>
                </c:pt>
                <c:pt idx="12">
                  <c:v>2000/01</c:v>
                </c:pt>
                <c:pt idx="13">
                  <c:v>2001/02</c:v>
                </c:pt>
                <c:pt idx="14">
                  <c:v>2002/03</c:v>
                </c:pt>
                <c:pt idx="15">
                  <c:v>2003/04</c:v>
                </c:pt>
                <c:pt idx="16">
                  <c:v>2004/05</c:v>
                </c:pt>
                <c:pt idx="17">
                  <c:v>2005/06</c:v>
                </c:pt>
                <c:pt idx="18">
                  <c:v>2006/07</c:v>
                </c:pt>
                <c:pt idx="19">
                  <c:v>2007/08</c:v>
                </c:pt>
                <c:pt idx="20">
                  <c:v>2008/09</c:v>
                </c:pt>
                <c:pt idx="21">
                  <c:v>2009/10</c:v>
                </c:pt>
                <c:pt idx="22">
                  <c:v>2010/11</c:v>
                </c:pt>
                <c:pt idx="23">
                  <c:v>2011/12</c:v>
                </c:pt>
                <c:pt idx="24">
                  <c:v>2012/13</c:v>
                </c:pt>
              </c:strCache>
            </c:strRef>
          </c:cat>
          <c:val>
            <c:numRef>
              <c:f>[4]Fig.Nybfrekv!$D$5:$D$29</c:f>
              <c:numCache>
                <c:formatCode>General</c:formatCode>
                <c:ptCount val="25"/>
                <c:pt idx="0">
                  <c:v>13.730741552813274</c:v>
                </c:pt>
                <c:pt idx="1">
                  <c:v>13.926265884351142</c:v>
                </c:pt>
                <c:pt idx="2">
                  <c:v>14.053836487165849</c:v>
                </c:pt>
                <c:pt idx="3">
                  <c:v>14.442243353241679</c:v>
                </c:pt>
                <c:pt idx="4">
                  <c:v>14.098061913040944</c:v>
                </c:pt>
                <c:pt idx="5">
                  <c:v>14.470201999517947</c:v>
                </c:pt>
                <c:pt idx="6">
                  <c:v>14.820342004850986</c:v>
                </c:pt>
                <c:pt idx="7">
                  <c:v>16.21163507944253</c:v>
                </c:pt>
                <c:pt idx="8">
                  <c:v>15.720209385414222</c:v>
                </c:pt>
                <c:pt idx="9">
                  <c:v>16.012498286947462</c:v>
                </c:pt>
                <c:pt idx="10">
                  <c:v>16.35434060031519</c:v>
                </c:pt>
                <c:pt idx="11">
                  <c:v>17.760741362740006</c:v>
                </c:pt>
                <c:pt idx="12">
                  <c:v>18.039636985767153</c:v>
                </c:pt>
                <c:pt idx="13">
                  <c:v>19.479217179056469</c:v>
                </c:pt>
                <c:pt idx="14">
                  <c:v>21.224861671837218</c:v>
                </c:pt>
                <c:pt idx="15">
                  <c:v>19.67881557550254</c:v>
                </c:pt>
                <c:pt idx="16">
                  <c:v>17.301640151409892</c:v>
                </c:pt>
                <c:pt idx="17">
                  <c:v>15.773831790716919</c:v>
                </c:pt>
                <c:pt idx="18">
                  <c:v>14.930105699060725</c:v>
                </c:pt>
                <c:pt idx="19">
                  <c:v>14.971284270714634</c:v>
                </c:pt>
                <c:pt idx="20">
                  <c:v>15.382010332292865</c:v>
                </c:pt>
                <c:pt idx="21">
                  <c:v>15.452210487746918</c:v>
                </c:pt>
                <c:pt idx="22">
                  <c:v>14.761187353680633</c:v>
                </c:pt>
                <c:pt idx="23">
                  <c:v>13.13737474296029</c:v>
                </c:pt>
                <c:pt idx="24">
                  <c:v>12.183839155898291</c:v>
                </c:pt>
              </c:numCache>
            </c:numRef>
          </c:val>
        </c:ser>
        <c:dLbls>
          <c:showLegendKey val="0"/>
          <c:showVal val="0"/>
          <c:showCatName val="0"/>
          <c:showSerName val="0"/>
          <c:showPercent val="0"/>
          <c:showBubbleSize val="0"/>
        </c:dLbls>
        <c:gapWidth val="50"/>
        <c:axId val="76859648"/>
        <c:axId val="76873728"/>
      </c:barChart>
      <c:lineChart>
        <c:grouping val="standard"/>
        <c:varyColors val="0"/>
        <c:ser>
          <c:idx val="0"/>
          <c:order val="2"/>
          <c:tx>
            <c:strRef>
              <c:f>[4]Fig.Nybfrekv!$C$4</c:f>
              <c:strCache>
                <c:ptCount val="1"/>
                <c:pt idx="0">
                  <c:v>Samtliga</c:v>
                </c:pt>
              </c:strCache>
            </c:strRef>
          </c:tx>
          <c:marker>
            <c:symbol val="none"/>
          </c:marker>
          <c:cat>
            <c:strRef>
              <c:f>[4]Fig.Nybfrekv!$A$5:$A$29</c:f>
              <c:strCache>
                <c:ptCount val="25"/>
                <c:pt idx="0">
                  <c:v>1988/89</c:v>
                </c:pt>
                <c:pt idx="1">
                  <c:v>1989/90</c:v>
                </c:pt>
                <c:pt idx="2">
                  <c:v>1990/91</c:v>
                </c:pt>
                <c:pt idx="3">
                  <c:v>1991/92</c:v>
                </c:pt>
                <c:pt idx="4">
                  <c:v>1992/93</c:v>
                </c:pt>
                <c:pt idx="5">
                  <c:v>1993/94</c:v>
                </c:pt>
                <c:pt idx="6">
                  <c:v>1994/95</c:v>
                </c:pt>
                <c:pt idx="7">
                  <c:v>1995/96</c:v>
                </c:pt>
                <c:pt idx="8">
                  <c:v>1996/97</c:v>
                </c:pt>
                <c:pt idx="9">
                  <c:v>1997/98</c:v>
                </c:pt>
                <c:pt idx="10">
                  <c:v>1998/99</c:v>
                </c:pt>
                <c:pt idx="11">
                  <c:v>1999/00</c:v>
                </c:pt>
                <c:pt idx="12">
                  <c:v>2000/01</c:v>
                </c:pt>
                <c:pt idx="13">
                  <c:v>2001/02</c:v>
                </c:pt>
                <c:pt idx="14">
                  <c:v>2002/03</c:v>
                </c:pt>
                <c:pt idx="15">
                  <c:v>2003/04</c:v>
                </c:pt>
                <c:pt idx="16">
                  <c:v>2004/05</c:v>
                </c:pt>
                <c:pt idx="17">
                  <c:v>2005/06</c:v>
                </c:pt>
                <c:pt idx="18">
                  <c:v>2006/07</c:v>
                </c:pt>
                <c:pt idx="19">
                  <c:v>2007/08</c:v>
                </c:pt>
                <c:pt idx="20">
                  <c:v>2008/09</c:v>
                </c:pt>
                <c:pt idx="21">
                  <c:v>2009/10</c:v>
                </c:pt>
                <c:pt idx="22">
                  <c:v>2010/11</c:v>
                </c:pt>
                <c:pt idx="23">
                  <c:v>2011/12</c:v>
                </c:pt>
                <c:pt idx="24">
                  <c:v>2012/13</c:v>
                </c:pt>
              </c:strCache>
            </c:strRef>
          </c:cat>
          <c:val>
            <c:numRef>
              <c:f>[4]Fig.Nybfrekv!$C$5:$C$29</c:f>
              <c:numCache>
                <c:formatCode>General</c:formatCode>
                <c:ptCount val="25"/>
                <c:pt idx="0">
                  <c:v>38.074717451492852</c:v>
                </c:pt>
                <c:pt idx="1">
                  <c:v>40.19332846619514</c:v>
                </c:pt>
                <c:pt idx="2">
                  <c:v>42.806379747073024</c:v>
                </c:pt>
                <c:pt idx="3">
                  <c:v>46.473824726708443</c:v>
                </c:pt>
                <c:pt idx="4">
                  <c:v>48.5107995537699</c:v>
                </c:pt>
                <c:pt idx="5">
                  <c:v>50.749100530023988</c:v>
                </c:pt>
                <c:pt idx="6">
                  <c:v>51.060950459210154</c:v>
                </c:pt>
                <c:pt idx="7">
                  <c:v>54.278943527155903</c:v>
                </c:pt>
                <c:pt idx="8">
                  <c:v>53.237014657310013</c:v>
                </c:pt>
                <c:pt idx="9">
                  <c:v>53.016729082046076</c:v>
                </c:pt>
                <c:pt idx="10">
                  <c:v>54.931197092759511</c:v>
                </c:pt>
                <c:pt idx="11">
                  <c:v>57.038676790765514</c:v>
                </c:pt>
                <c:pt idx="12">
                  <c:v>58.596333155000458</c:v>
                </c:pt>
                <c:pt idx="13">
                  <c:v>63.089142425211001</c:v>
                </c:pt>
                <c:pt idx="14">
                  <c:v>66.141229353319247</c:v>
                </c:pt>
                <c:pt idx="15">
                  <c:v>63.669497869427488</c:v>
                </c:pt>
                <c:pt idx="16">
                  <c:v>60.014700127231116</c:v>
                </c:pt>
                <c:pt idx="17">
                  <c:v>58.257784226454895</c:v>
                </c:pt>
                <c:pt idx="18">
                  <c:v>54.510022067272004</c:v>
                </c:pt>
                <c:pt idx="19">
                  <c:v>55.65334521327749</c:v>
                </c:pt>
                <c:pt idx="20">
                  <c:v>57.278759534180693</c:v>
                </c:pt>
                <c:pt idx="21">
                  <c:v>64.225575325740166</c:v>
                </c:pt>
                <c:pt idx="22">
                  <c:v>58.774780193805235</c:v>
                </c:pt>
                <c:pt idx="23">
                  <c:v>54.583990411585155</c:v>
                </c:pt>
                <c:pt idx="24">
                  <c:v>53.361951320851155</c:v>
                </c:pt>
              </c:numCache>
            </c:numRef>
          </c:val>
          <c:smooth val="0"/>
        </c:ser>
        <c:dLbls>
          <c:showLegendKey val="0"/>
          <c:showVal val="0"/>
          <c:showCatName val="0"/>
          <c:showSerName val="0"/>
          <c:showPercent val="0"/>
          <c:showBubbleSize val="0"/>
        </c:dLbls>
        <c:marker val="1"/>
        <c:smooth val="0"/>
        <c:axId val="76859648"/>
        <c:axId val="76873728"/>
      </c:lineChart>
      <c:catAx>
        <c:axId val="76859648"/>
        <c:scaling>
          <c:orientation val="minMax"/>
        </c:scaling>
        <c:delete val="0"/>
        <c:axPos val="b"/>
        <c:majorTickMark val="none"/>
        <c:minorTickMark val="none"/>
        <c:tickLblPos val="nextTo"/>
        <c:crossAx val="76873728"/>
        <c:crosses val="autoZero"/>
        <c:auto val="1"/>
        <c:lblAlgn val="ctr"/>
        <c:lblOffset val="100"/>
        <c:noMultiLvlLbl val="0"/>
      </c:catAx>
      <c:valAx>
        <c:axId val="76873728"/>
        <c:scaling>
          <c:orientation val="minMax"/>
        </c:scaling>
        <c:delete val="0"/>
        <c:axPos val="l"/>
        <c:majorGridlines/>
        <c:title>
          <c:tx>
            <c:rich>
              <a:bodyPr rot="0" vert="horz"/>
              <a:lstStyle/>
              <a:p>
                <a:pPr>
                  <a:defRPr/>
                </a:pPr>
                <a:r>
                  <a:rPr lang="sv-SE"/>
                  <a:t>Summerad nybörjarfrekvens (procent)</a:t>
                </a:r>
              </a:p>
            </c:rich>
          </c:tx>
          <c:layout>
            <c:manualLayout>
              <c:xMode val="edge"/>
              <c:yMode val="edge"/>
              <c:x val="1.8123003375236323E-3"/>
              <c:y val="7.7351621369909414E-3"/>
            </c:manualLayout>
          </c:layout>
          <c:overlay val="0"/>
        </c:title>
        <c:numFmt formatCode="0" sourceLinked="0"/>
        <c:majorTickMark val="out"/>
        <c:minorTickMark val="none"/>
        <c:tickLblPos val="nextTo"/>
        <c:crossAx val="76859648"/>
        <c:crosses val="autoZero"/>
        <c:crossBetween val="between"/>
      </c:valAx>
    </c:plotArea>
    <c:legend>
      <c:legendPos val="r"/>
      <c:layout>
        <c:manualLayout>
          <c:xMode val="edge"/>
          <c:yMode val="edge"/>
          <c:x val="0.83138156404074182"/>
          <c:y val="0.36218645491856832"/>
          <c:w val="0.16442719459171079"/>
          <c:h val="0.17903874639432446"/>
        </c:manualLayout>
      </c:layout>
      <c:overlay val="0"/>
    </c:legend>
    <c:plotVisOnly val="1"/>
    <c:dispBlanksAs val="gap"/>
    <c:showDLblsOverMax val="0"/>
  </c:chart>
  <c:printSettings>
    <c:headerFooter/>
    <c:pageMargins b="0.75" l="0.7" r="0.7" t="0.75" header="0.3" footer="0.3"/>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 10'!$B$2</c:f>
              <c:strCache>
                <c:ptCount val="1"/>
                <c:pt idx="0">
                  <c:v>25-åringar</c:v>
                </c:pt>
              </c:strCache>
            </c:strRef>
          </c:tx>
          <c:marker>
            <c:symbol val="none"/>
          </c:marker>
          <c:cat>
            <c:strRef>
              <c:f>'Figur 10'!$A$3:$A$33</c:f>
              <c:strCache>
                <c:ptCount val="31"/>
                <c:pt idx="0">
                  <c:v>"2000"</c:v>
                </c:pt>
                <c:pt idx="5">
                  <c:v>"2005"</c:v>
                </c:pt>
                <c:pt idx="10">
                  <c:v>"2010"</c:v>
                </c:pt>
                <c:pt idx="15">
                  <c:v>"2015"</c:v>
                </c:pt>
                <c:pt idx="20">
                  <c:v>"2020"</c:v>
                </c:pt>
                <c:pt idx="25">
                  <c:v>"2025"</c:v>
                </c:pt>
                <c:pt idx="30">
                  <c:v>"2030"</c:v>
                </c:pt>
              </c:strCache>
            </c:strRef>
          </c:cat>
          <c:val>
            <c:numRef>
              <c:f>'Figur 10'!$B$3:$B$33</c:f>
              <c:numCache>
                <c:formatCode>#,##0</c:formatCode>
                <c:ptCount val="31"/>
                <c:pt idx="0">
                  <c:v>112179</c:v>
                </c:pt>
                <c:pt idx="1">
                  <c:v>107371</c:v>
                </c:pt>
                <c:pt idx="2">
                  <c:v>105582</c:v>
                </c:pt>
                <c:pt idx="3">
                  <c:v>103602</c:v>
                </c:pt>
                <c:pt idx="4">
                  <c:v>107251</c:v>
                </c:pt>
                <c:pt idx="5">
                  <c:v>109743</c:v>
                </c:pt>
                <c:pt idx="6">
                  <c:v>108174</c:v>
                </c:pt>
                <c:pt idx="7">
                  <c:v>109469</c:v>
                </c:pt>
                <c:pt idx="8">
                  <c:v>110070</c:v>
                </c:pt>
                <c:pt idx="9">
                  <c:v>113853</c:v>
                </c:pt>
                <c:pt idx="10">
                  <c:v>119574</c:v>
                </c:pt>
                <c:pt idx="11">
                  <c:v>122757</c:v>
                </c:pt>
                <c:pt idx="12">
                  <c:v>125037</c:v>
                </c:pt>
                <c:pt idx="13" formatCode="General">
                  <c:v>132352</c:v>
                </c:pt>
              </c:numCache>
            </c:numRef>
          </c:val>
          <c:smooth val="0"/>
        </c:ser>
        <c:ser>
          <c:idx val="1"/>
          <c:order val="1"/>
          <c:tx>
            <c:strRef>
              <c:f>'Figur 10'!$C$2</c:f>
              <c:strCache>
                <c:ptCount val="1"/>
                <c:pt idx="0">
                  <c:v>19-åringar</c:v>
                </c:pt>
              </c:strCache>
            </c:strRef>
          </c:tx>
          <c:marker>
            <c:symbol val="none"/>
          </c:marker>
          <c:cat>
            <c:strRef>
              <c:f>'Figur 10'!$A$3:$A$33</c:f>
              <c:strCache>
                <c:ptCount val="31"/>
                <c:pt idx="0">
                  <c:v>"2000"</c:v>
                </c:pt>
                <c:pt idx="5">
                  <c:v>"2005"</c:v>
                </c:pt>
                <c:pt idx="10">
                  <c:v>"2010"</c:v>
                </c:pt>
                <c:pt idx="15">
                  <c:v>"2015"</c:v>
                </c:pt>
                <c:pt idx="20">
                  <c:v>"2020"</c:v>
                </c:pt>
                <c:pt idx="25">
                  <c:v>"2025"</c:v>
                </c:pt>
                <c:pt idx="30">
                  <c:v>"2030"</c:v>
                </c:pt>
              </c:strCache>
            </c:strRef>
          </c:cat>
          <c:val>
            <c:numRef>
              <c:f>'Figur 10'!$C$3:$C$33</c:f>
              <c:numCache>
                <c:formatCode>#,##0</c:formatCode>
                <c:ptCount val="31"/>
                <c:pt idx="0">
                  <c:v>101004</c:v>
                </c:pt>
                <c:pt idx="1">
                  <c:v>101057</c:v>
                </c:pt>
                <c:pt idx="2">
                  <c:v>100488</c:v>
                </c:pt>
                <c:pt idx="3">
                  <c:v>103298</c:v>
                </c:pt>
                <c:pt idx="4">
                  <c:v>108080</c:v>
                </c:pt>
                <c:pt idx="5">
                  <c:v>111509</c:v>
                </c:pt>
                <c:pt idx="6">
                  <c:v>114318</c:v>
                </c:pt>
                <c:pt idx="7">
                  <c:v>122059</c:v>
                </c:pt>
                <c:pt idx="8">
                  <c:v>125923</c:v>
                </c:pt>
                <c:pt idx="9">
                  <c:v>134115</c:v>
                </c:pt>
                <c:pt idx="10">
                  <c:v>133635</c:v>
                </c:pt>
                <c:pt idx="11">
                  <c:v>131598</c:v>
                </c:pt>
                <c:pt idx="12">
                  <c:v>126676</c:v>
                </c:pt>
                <c:pt idx="13" formatCode="General">
                  <c:v>122904</c:v>
                </c:pt>
              </c:numCache>
            </c:numRef>
          </c:val>
          <c:smooth val="0"/>
        </c:ser>
        <c:ser>
          <c:idx val="2"/>
          <c:order val="2"/>
          <c:tx>
            <c:strRef>
              <c:f>'Figur 10'!$D$2</c:f>
              <c:strCache>
                <c:ptCount val="1"/>
                <c:pt idx="0">
                  <c:v>Prognos 25-åringar</c:v>
                </c:pt>
              </c:strCache>
            </c:strRef>
          </c:tx>
          <c:marker>
            <c:symbol val="none"/>
          </c:marker>
          <c:cat>
            <c:strRef>
              <c:f>'Figur 10'!$A$3:$A$33</c:f>
              <c:strCache>
                <c:ptCount val="31"/>
                <c:pt idx="0">
                  <c:v>"2000"</c:v>
                </c:pt>
                <c:pt idx="5">
                  <c:v>"2005"</c:v>
                </c:pt>
                <c:pt idx="10">
                  <c:v>"2010"</c:v>
                </c:pt>
                <c:pt idx="15">
                  <c:v>"2015"</c:v>
                </c:pt>
                <c:pt idx="20">
                  <c:v>"2020"</c:v>
                </c:pt>
                <c:pt idx="25">
                  <c:v>"2025"</c:v>
                </c:pt>
                <c:pt idx="30">
                  <c:v>"2030"</c:v>
                </c:pt>
              </c:strCache>
            </c:strRef>
          </c:cat>
          <c:val>
            <c:numRef>
              <c:f>'Figur 10'!$D$3:$D$33</c:f>
              <c:numCache>
                <c:formatCode>General</c:formatCode>
                <c:ptCount val="31"/>
                <c:pt idx="13">
                  <c:v>132352</c:v>
                </c:pt>
                <c:pt idx="14">
                  <c:v>136813</c:v>
                </c:pt>
                <c:pt idx="15">
                  <c:v>145191</c:v>
                </c:pt>
                <c:pt idx="16">
                  <c:v>145217</c:v>
                </c:pt>
                <c:pt idx="17">
                  <c:v>144034</c:v>
                </c:pt>
                <c:pt idx="18">
                  <c:v>138999</c:v>
                </c:pt>
                <c:pt idx="19">
                  <c:v>134647</c:v>
                </c:pt>
                <c:pt idx="20">
                  <c:v>126421</c:v>
                </c:pt>
                <c:pt idx="21">
                  <c:v>118952</c:v>
                </c:pt>
                <c:pt idx="22">
                  <c:v>114365</c:v>
                </c:pt>
                <c:pt idx="23">
                  <c:v>113235</c:v>
                </c:pt>
                <c:pt idx="24">
                  <c:v>112215</c:v>
                </c:pt>
                <c:pt idx="25">
                  <c:v>114238</c:v>
                </c:pt>
                <c:pt idx="26">
                  <c:v>114239</c:v>
                </c:pt>
                <c:pt idx="27">
                  <c:v>117799</c:v>
                </c:pt>
                <c:pt idx="28">
                  <c:v>120574</c:v>
                </c:pt>
                <c:pt idx="29">
                  <c:v>122211</c:v>
                </c:pt>
                <c:pt idx="30">
                  <c:v>122504</c:v>
                </c:pt>
              </c:numCache>
            </c:numRef>
          </c:val>
          <c:smooth val="0"/>
        </c:ser>
        <c:ser>
          <c:idx val="3"/>
          <c:order val="3"/>
          <c:tx>
            <c:strRef>
              <c:f>'Figur 10'!$E$2</c:f>
              <c:strCache>
                <c:ptCount val="1"/>
                <c:pt idx="0">
                  <c:v>Prognos 19-åringar</c:v>
                </c:pt>
              </c:strCache>
            </c:strRef>
          </c:tx>
          <c:marker>
            <c:symbol val="none"/>
          </c:marker>
          <c:cat>
            <c:strRef>
              <c:f>'Figur 10'!$A$3:$A$33</c:f>
              <c:strCache>
                <c:ptCount val="31"/>
                <c:pt idx="0">
                  <c:v>"2000"</c:v>
                </c:pt>
                <c:pt idx="5">
                  <c:v>"2005"</c:v>
                </c:pt>
                <c:pt idx="10">
                  <c:v>"2010"</c:v>
                </c:pt>
                <c:pt idx="15">
                  <c:v>"2015"</c:v>
                </c:pt>
                <c:pt idx="20">
                  <c:v>"2020"</c:v>
                </c:pt>
                <c:pt idx="25">
                  <c:v>"2025"</c:v>
                </c:pt>
                <c:pt idx="30">
                  <c:v>"2030"</c:v>
                </c:pt>
              </c:strCache>
            </c:strRef>
          </c:cat>
          <c:val>
            <c:numRef>
              <c:f>'Figur 10'!$E$3:$E$33</c:f>
              <c:numCache>
                <c:formatCode>General</c:formatCode>
                <c:ptCount val="31"/>
                <c:pt idx="13">
                  <c:v>122904</c:v>
                </c:pt>
                <c:pt idx="14">
                  <c:v>115598</c:v>
                </c:pt>
                <c:pt idx="15">
                  <c:v>109091</c:v>
                </c:pt>
                <c:pt idx="16">
                  <c:v>105406</c:v>
                </c:pt>
                <c:pt idx="17">
                  <c:v>105359</c:v>
                </c:pt>
                <c:pt idx="18">
                  <c:v>104783</c:v>
                </c:pt>
                <c:pt idx="19">
                  <c:v>107336</c:v>
                </c:pt>
                <c:pt idx="20">
                  <c:v>107492</c:v>
                </c:pt>
                <c:pt idx="21">
                  <c:v>111286</c:v>
                </c:pt>
                <c:pt idx="22">
                  <c:v>114195</c:v>
                </c:pt>
                <c:pt idx="23">
                  <c:v>115868</c:v>
                </c:pt>
                <c:pt idx="24">
                  <c:v>116117</c:v>
                </c:pt>
                <c:pt idx="25">
                  <c:v>120093</c:v>
                </c:pt>
                <c:pt idx="26">
                  <c:v>120951</c:v>
                </c:pt>
                <c:pt idx="27">
                  <c:v>122365</c:v>
                </c:pt>
                <c:pt idx="28">
                  <c:v>124407</c:v>
                </c:pt>
                <c:pt idx="29">
                  <c:v>127510</c:v>
                </c:pt>
                <c:pt idx="30">
                  <c:v>123338</c:v>
                </c:pt>
              </c:numCache>
            </c:numRef>
          </c:val>
          <c:smooth val="0"/>
        </c:ser>
        <c:dLbls>
          <c:showLegendKey val="0"/>
          <c:showVal val="0"/>
          <c:showCatName val="0"/>
          <c:showSerName val="0"/>
          <c:showPercent val="0"/>
          <c:showBubbleSize val="0"/>
        </c:dLbls>
        <c:marker val="1"/>
        <c:smooth val="0"/>
        <c:axId val="77193600"/>
        <c:axId val="77195136"/>
      </c:lineChart>
      <c:catAx>
        <c:axId val="77193600"/>
        <c:scaling>
          <c:orientation val="minMax"/>
        </c:scaling>
        <c:delete val="0"/>
        <c:axPos val="b"/>
        <c:majorTickMark val="out"/>
        <c:minorTickMark val="none"/>
        <c:tickLblPos val="nextTo"/>
        <c:crossAx val="77195136"/>
        <c:crosses val="autoZero"/>
        <c:auto val="1"/>
        <c:lblAlgn val="ctr"/>
        <c:lblOffset val="100"/>
        <c:noMultiLvlLbl val="0"/>
      </c:catAx>
      <c:valAx>
        <c:axId val="77195136"/>
        <c:scaling>
          <c:orientation val="minMax"/>
        </c:scaling>
        <c:delete val="0"/>
        <c:axPos val="l"/>
        <c:majorGridlines/>
        <c:numFmt formatCode="#,##0" sourceLinked="1"/>
        <c:majorTickMark val="out"/>
        <c:minorTickMark val="none"/>
        <c:tickLblPos val="nextTo"/>
        <c:crossAx val="771936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64613912555103E-2"/>
          <c:y val="0.12479820342939719"/>
          <c:w val="0.92219445433028091"/>
          <c:h val="0.78482816283408441"/>
        </c:manualLayout>
      </c:layout>
      <c:lineChart>
        <c:grouping val="standard"/>
        <c:varyColors val="0"/>
        <c:ser>
          <c:idx val="5"/>
          <c:order val="0"/>
          <c:tx>
            <c:v>Forskarutbildning</c:v>
          </c:tx>
          <c:marker>
            <c:symbol val="none"/>
          </c:marker>
          <c:cat>
            <c:strRef>
              <c:f>'[5]Helen Soc bakgr'!$E$114:$E$123</c:f>
              <c:strCache>
                <c:ptCount val="10"/>
                <c:pt idx="0">
                  <c:v>"1978"</c:v>
                </c:pt>
                <c:pt idx="1">
                  <c:v>"1979"</c:v>
                </c:pt>
                <c:pt idx="2">
                  <c:v>"1980"</c:v>
                </c:pt>
                <c:pt idx="3">
                  <c:v>"1981"</c:v>
                </c:pt>
                <c:pt idx="4">
                  <c:v>"1982"</c:v>
                </c:pt>
                <c:pt idx="5">
                  <c:v>"1983"</c:v>
                </c:pt>
                <c:pt idx="6">
                  <c:v>"1984"</c:v>
                </c:pt>
                <c:pt idx="7">
                  <c:v>"1985"</c:v>
                </c:pt>
                <c:pt idx="8">
                  <c:v>"1986"</c:v>
                </c:pt>
                <c:pt idx="9">
                  <c:v>"1987"</c:v>
                </c:pt>
              </c:strCache>
            </c:strRef>
          </c:cat>
          <c:val>
            <c:numRef>
              <c:f>'[5]Helen Soc bakgr'!$E$35:$E$44</c:f>
              <c:numCache>
                <c:formatCode>General</c:formatCode>
                <c:ptCount val="10"/>
                <c:pt idx="0">
                  <c:v>84.609120521172642</c:v>
                </c:pt>
                <c:pt idx="1">
                  <c:v>84.615384615384613</c:v>
                </c:pt>
                <c:pt idx="2">
                  <c:v>84.729729729729726</c:v>
                </c:pt>
                <c:pt idx="3">
                  <c:v>86.201991465149362</c:v>
                </c:pt>
                <c:pt idx="4">
                  <c:v>85.72390572390573</c:v>
                </c:pt>
                <c:pt idx="5">
                  <c:v>82.571428571428569</c:v>
                </c:pt>
                <c:pt idx="6">
                  <c:v>83.150684931506845</c:v>
                </c:pt>
                <c:pt idx="7">
                  <c:v>83.270202020202021</c:v>
                </c:pt>
                <c:pt idx="8">
                  <c:v>84.110970996216892</c:v>
                </c:pt>
                <c:pt idx="9">
                  <c:v>82.598187311178251</c:v>
                </c:pt>
              </c:numCache>
            </c:numRef>
          </c:val>
          <c:smooth val="0"/>
        </c:ser>
        <c:ser>
          <c:idx val="4"/>
          <c:order val="1"/>
          <c:tx>
            <c:v>Eftergymnasial &gt;= 3 år</c:v>
          </c:tx>
          <c:marker>
            <c:symbol val="none"/>
          </c:marker>
          <c:cat>
            <c:strRef>
              <c:f>'[5]Helen Soc bakgr'!$E$114:$E$123</c:f>
              <c:strCache>
                <c:ptCount val="10"/>
                <c:pt idx="0">
                  <c:v>"1978"</c:v>
                </c:pt>
                <c:pt idx="1">
                  <c:v>"1979"</c:v>
                </c:pt>
                <c:pt idx="2">
                  <c:v>"1980"</c:v>
                </c:pt>
                <c:pt idx="3">
                  <c:v>"1981"</c:v>
                </c:pt>
                <c:pt idx="4">
                  <c:v>"1982"</c:v>
                </c:pt>
                <c:pt idx="5">
                  <c:v>"1983"</c:v>
                </c:pt>
                <c:pt idx="6">
                  <c:v>"1984"</c:v>
                </c:pt>
                <c:pt idx="7">
                  <c:v>"1985"</c:v>
                </c:pt>
                <c:pt idx="8">
                  <c:v>"1986"</c:v>
                </c:pt>
                <c:pt idx="9">
                  <c:v>"1987"</c:v>
                </c:pt>
              </c:strCache>
            </c:strRef>
          </c:cat>
          <c:val>
            <c:numRef>
              <c:f>'[5]Helen Soc bakgr'!$E$48:$E$57</c:f>
              <c:numCache>
                <c:formatCode>General</c:formatCode>
                <c:ptCount val="10"/>
                <c:pt idx="0">
                  <c:v>71.522826433968291</c:v>
                </c:pt>
                <c:pt idx="1">
                  <c:v>71.738806341002842</c:v>
                </c:pt>
                <c:pt idx="2">
                  <c:v>72.849997571990471</c:v>
                </c:pt>
                <c:pt idx="3">
                  <c:v>73.218539102818582</c:v>
                </c:pt>
                <c:pt idx="4">
                  <c:v>72.117909338617778</c:v>
                </c:pt>
                <c:pt idx="5">
                  <c:v>71.947312210751164</c:v>
                </c:pt>
                <c:pt idx="6">
                  <c:v>71.23579897802253</c:v>
                </c:pt>
                <c:pt idx="7">
                  <c:v>70.952060069310747</c:v>
                </c:pt>
                <c:pt idx="8">
                  <c:v>70.731135393706325</c:v>
                </c:pt>
                <c:pt idx="9">
                  <c:v>70.936005465725344</c:v>
                </c:pt>
              </c:numCache>
            </c:numRef>
          </c:val>
          <c:smooth val="0"/>
        </c:ser>
        <c:ser>
          <c:idx val="3"/>
          <c:order val="2"/>
          <c:tx>
            <c:v>Eftergymnasial &lt; 3 år</c:v>
          </c:tx>
          <c:marker>
            <c:symbol val="none"/>
          </c:marker>
          <c:cat>
            <c:strRef>
              <c:f>'[5]Helen Soc bakgr'!$E$114:$E$123</c:f>
              <c:strCache>
                <c:ptCount val="10"/>
                <c:pt idx="0">
                  <c:v>"1978"</c:v>
                </c:pt>
                <c:pt idx="1">
                  <c:v>"1979"</c:v>
                </c:pt>
                <c:pt idx="2">
                  <c:v>"1980"</c:v>
                </c:pt>
                <c:pt idx="3">
                  <c:v>"1981"</c:v>
                </c:pt>
                <c:pt idx="4">
                  <c:v>"1982"</c:v>
                </c:pt>
                <c:pt idx="5">
                  <c:v>"1983"</c:v>
                </c:pt>
                <c:pt idx="6">
                  <c:v>"1984"</c:v>
                </c:pt>
                <c:pt idx="7">
                  <c:v>"1985"</c:v>
                </c:pt>
                <c:pt idx="8">
                  <c:v>"1986"</c:v>
                </c:pt>
                <c:pt idx="9">
                  <c:v>"1987"</c:v>
                </c:pt>
              </c:strCache>
            </c:strRef>
          </c:cat>
          <c:val>
            <c:numRef>
              <c:f>'[5]Helen Soc bakgr'!$E$61:$E$70</c:f>
              <c:numCache>
                <c:formatCode>General</c:formatCode>
                <c:ptCount val="10"/>
                <c:pt idx="0">
                  <c:v>53.985038124010934</c:v>
                </c:pt>
                <c:pt idx="1">
                  <c:v>55.153222021055456</c:v>
                </c:pt>
                <c:pt idx="2">
                  <c:v>56.54240680510383</c:v>
                </c:pt>
                <c:pt idx="3">
                  <c:v>56.682650928316733</c:v>
                </c:pt>
                <c:pt idx="4">
                  <c:v>55.829208658834752</c:v>
                </c:pt>
                <c:pt idx="5">
                  <c:v>54.466486676840006</c:v>
                </c:pt>
                <c:pt idx="6">
                  <c:v>55.193929173693093</c:v>
                </c:pt>
                <c:pt idx="7">
                  <c:v>53.761506718865725</c:v>
                </c:pt>
                <c:pt idx="8">
                  <c:v>54.351145038167935</c:v>
                </c:pt>
                <c:pt idx="9">
                  <c:v>54.480824104076994</c:v>
                </c:pt>
              </c:numCache>
            </c:numRef>
          </c:val>
          <c:smooth val="0"/>
        </c:ser>
        <c:ser>
          <c:idx val="2"/>
          <c:order val="3"/>
          <c:tx>
            <c:v>Gymnasieskola &gt; 2 år</c:v>
          </c:tx>
          <c:marker>
            <c:symbol val="none"/>
          </c:marker>
          <c:cat>
            <c:strRef>
              <c:f>'[5]Helen Soc bakgr'!$E$114:$E$123</c:f>
              <c:strCache>
                <c:ptCount val="10"/>
                <c:pt idx="0">
                  <c:v>"1978"</c:v>
                </c:pt>
                <c:pt idx="1">
                  <c:v>"1979"</c:v>
                </c:pt>
                <c:pt idx="2">
                  <c:v>"1980"</c:v>
                </c:pt>
                <c:pt idx="3">
                  <c:v>"1981"</c:v>
                </c:pt>
                <c:pt idx="4">
                  <c:v>"1982"</c:v>
                </c:pt>
                <c:pt idx="5">
                  <c:v>"1983"</c:v>
                </c:pt>
                <c:pt idx="6">
                  <c:v>"1984"</c:v>
                </c:pt>
                <c:pt idx="7">
                  <c:v>"1985"</c:v>
                </c:pt>
                <c:pt idx="8">
                  <c:v>"1986"</c:v>
                </c:pt>
                <c:pt idx="9">
                  <c:v>"1987"</c:v>
                </c:pt>
              </c:strCache>
            </c:strRef>
          </c:cat>
          <c:val>
            <c:numRef>
              <c:f>'[5]Helen Soc bakgr'!$E$74:$E$83</c:f>
              <c:numCache>
                <c:formatCode>General</c:formatCode>
                <c:ptCount val="10"/>
                <c:pt idx="0">
                  <c:v>43.418581129894527</c:v>
                </c:pt>
                <c:pt idx="1">
                  <c:v>44.522521256412055</c:v>
                </c:pt>
                <c:pt idx="2">
                  <c:v>44.610882742283842</c:v>
                </c:pt>
                <c:pt idx="3">
                  <c:v>45.131521581165529</c:v>
                </c:pt>
                <c:pt idx="4">
                  <c:v>44.035346097201767</c:v>
                </c:pt>
                <c:pt idx="5">
                  <c:v>43.441818319111988</c:v>
                </c:pt>
                <c:pt idx="6">
                  <c:v>42.170123234144874</c:v>
                </c:pt>
                <c:pt idx="7">
                  <c:v>42.308827871272513</c:v>
                </c:pt>
                <c:pt idx="8">
                  <c:v>42.300923889133301</c:v>
                </c:pt>
                <c:pt idx="9">
                  <c:v>42.766488413547236</c:v>
                </c:pt>
              </c:numCache>
            </c:numRef>
          </c:val>
          <c:smooth val="0"/>
        </c:ser>
        <c:ser>
          <c:idx val="1"/>
          <c:order val="4"/>
          <c:tx>
            <c:v>Gymnasieskola &lt;= 2 år</c:v>
          </c:tx>
          <c:marker>
            <c:symbol val="none"/>
          </c:marker>
          <c:cat>
            <c:strRef>
              <c:f>'[5]Helen Soc bakgr'!$E$114:$E$123</c:f>
              <c:strCache>
                <c:ptCount val="10"/>
                <c:pt idx="0">
                  <c:v>"1978"</c:v>
                </c:pt>
                <c:pt idx="1">
                  <c:v>"1979"</c:v>
                </c:pt>
                <c:pt idx="2">
                  <c:v>"1980"</c:v>
                </c:pt>
                <c:pt idx="3">
                  <c:v>"1981"</c:v>
                </c:pt>
                <c:pt idx="4">
                  <c:v>"1982"</c:v>
                </c:pt>
                <c:pt idx="5">
                  <c:v>"1983"</c:v>
                </c:pt>
                <c:pt idx="6">
                  <c:v>"1984"</c:v>
                </c:pt>
                <c:pt idx="7">
                  <c:v>"1985"</c:v>
                </c:pt>
                <c:pt idx="8">
                  <c:v>"1986"</c:v>
                </c:pt>
                <c:pt idx="9">
                  <c:v>"1987"</c:v>
                </c:pt>
              </c:strCache>
            </c:strRef>
          </c:cat>
          <c:val>
            <c:numRef>
              <c:f>'[5]Helen Soc bakgr'!$E$87:$E$96</c:f>
              <c:numCache>
                <c:formatCode>General</c:formatCode>
                <c:ptCount val="10"/>
                <c:pt idx="0">
                  <c:v>29.289021373755315</c:v>
                </c:pt>
                <c:pt idx="1">
                  <c:v>30.129298316331276</c:v>
                </c:pt>
                <c:pt idx="2">
                  <c:v>29.742388758782202</c:v>
                </c:pt>
                <c:pt idx="3">
                  <c:v>29.217678746327131</c:v>
                </c:pt>
                <c:pt idx="4">
                  <c:v>29.875544111335913</c:v>
                </c:pt>
                <c:pt idx="5">
                  <c:v>29.103796544171328</c:v>
                </c:pt>
                <c:pt idx="6">
                  <c:v>28.965638973876207</c:v>
                </c:pt>
                <c:pt idx="7">
                  <c:v>28.107422521230834</c:v>
                </c:pt>
                <c:pt idx="8">
                  <c:v>28.056777183788483</c:v>
                </c:pt>
                <c:pt idx="9">
                  <c:v>27.983804415102124</c:v>
                </c:pt>
              </c:numCache>
            </c:numRef>
          </c:val>
          <c:smooth val="0"/>
        </c:ser>
        <c:ser>
          <c:idx val="0"/>
          <c:order val="5"/>
          <c:tx>
            <c:v>Förgymnasial</c:v>
          </c:tx>
          <c:marker>
            <c:symbol val="none"/>
          </c:marker>
          <c:cat>
            <c:strRef>
              <c:f>'[5]Helen Soc bakgr'!$E$114:$E$123</c:f>
              <c:strCache>
                <c:ptCount val="10"/>
                <c:pt idx="0">
                  <c:v>"1978"</c:v>
                </c:pt>
                <c:pt idx="1">
                  <c:v>"1979"</c:v>
                </c:pt>
                <c:pt idx="2">
                  <c:v>"1980"</c:v>
                </c:pt>
                <c:pt idx="3">
                  <c:v>"1981"</c:v>
                </c:pt>
                <c:pt idx="4">
                  <c:v>"1982"</c:v>
                </c:pt>
                <c:pt idx="5">
                  <c:v>"1983"</c:v>
                </c:pt>
                <c:pt idx="6">
                  <c:v>"1984"</c:v>
                </c:pt>
                <c:pt idx="7">
                  <c:v>"1985"</c:v>
                </c:pt>
                <c:pt idx="8">
                  <c:v>"1986"</c:v>
                </c:pt>
                <c:pt idx="9">
                  <c:v>"1987"</c:v>
                </c:pt>
              </c:strCache>
            </c:strRef>
          </c:cat>
          <c:val>
            <c:numRef>
              <c:f>'[5]Helen Soc bakgr'!$E$100:$E$109</c:f>
              <c:numCache>
                <c:formatCode>General</c:formatCode>
                <c:ptCount val="10"/>
                <c:pt idx="0">
                  <c:v>21.285381785419325</c:v>
                </c:pt>
                <c:pt idx="1">
                  <c:v>21.024775638567156</c:v>
                </c:pt>
                <c:pt idx="2">
                  <c:v>22.091636859138138</c:v>
                </c:pt>
                <c:pt idx="3">
                  <c:v>21.00108813928183</c:v>
                </c:pt>
                <c:pt idx="4">
                  <c:v>22.038311326018224</c:v>
                </c:pt>
                <c:pt idx="5">
                  <c:v>20.661000944287064</c:v>
                </c:pt>
                <c:pt idx="6">
                  <c:v>21.356932153392329</c:v>
                </c:pt>
                <c:pt idx="7">
                  <c:v>20.801322571234078</c:v>
                </c:pt>
                <c:pt idx="8">
                  <c:v>20.990384615384617</c:v>
                </c:pt>
                <c:pt idx="9">
                  <c:v>21.619746233148295</c:v>
                </c:pt>
              </c:numCache>
            </c:numRef>
          </c:val>
          <c:smooth val="0"/>
        </c:ser>
        <c:dLbls>
          <c:showLegendKey val="0"/>
          <c:showVal val="0"/>
          <c:showCatName val="0"/>
          <c:showSerName val="0"/>
          <c:showPercent val="0"/>
          <c:showBubbleSize val="0"/>
        </c:dLbls>
        <c:marker val="1"/>
        <c:smooth val="0"/>
        <c:axId val="77787904"/>
        <c:axId val="77789440"/>
      </c:lineChart>
      <c:catAx>
        <c:axId val="77787904"/>
        <c:scaling>
          <c:orientation val="minMax"/>
        </c:scaling>
        <c:delete val="0"/>
        <c:axPos val="b"/>
        <c:numFmt formatCode="General" sourceLinked="1"/>
        <c:majorTickMark val="out"/>
        <c:minorTickMark val="none"/>
        <c:tickLblPos val="nextTo"/>
        <c:crossAx val="77789440"/>
        <c:crosses val="autoZero"/>
        <c:auto val="1"/>
        <c:lblAlgn val="ctr"/>
        <c:lblOffset val="100"/>
        <c:tickMarkSkip val="30"/>
        <c:noMultiLvlLbl val="0"/>
      </c:catAx>
      <c:valAx>
        <c:axId val="77789440"/>
        <c:scaling>
          <c:orientation val="minMax"/>
        </c:scaling>
        <c:delete val="0"/>
        <c:axPos val="l"/>
        <c:majorGridlines/>
        <c:numFmt formatCode="0" sourceLinked="0"/>
        <c:majorTickMark val="out"/>
        <c:minorTickMark val="none"/>
        <c:tickLblPos val="nextTo"/>
        <c:crossAx val="77787904"/>
        <c:crosses val="autoZero"/>
        <c:crossBetween val="between"/>
      </c:valAx>
      <c:spPr>
        <a:noFill/>
        <a:ln w="25400">
          <a:no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475750313819473E-2"/>
          <c:y val="0.15714285714285714"/>
          <c:w val="0.89864019171516607"/>
          <c:h val="0.73238920134983132"/>
        </c:manualLayout>
      </c:layout>
      <c:lineChart>
        <c:grouping val="standard"/>
        <c:varyColors val="0"/>
        <c:ser>
          <c:idx val="0"/>
          <c:order val="0"/>
          <c:tx>
            <c:v>Svensk bakgrund</c:v>
          </c:tx>
          <c:marker>
            <c:symbol val="none"/>
          </c:marker>
          <c:cat>
            <c:strRef>
              <c:f>'[5]Helen sv utl bakgrund '!$C$5:$L$5</c:f>
              <c:strCache>
                <c:ptCount val="10"/>
                <c:pt idx="0">
                  <c:v>"1978"</c:v>
                </c:pt>
                <c:pt idx="1">
                  <c:v>"1979"</c:v>
                </c:pt>
                <c:pt idx="2">
                  <c:v>"1980"</c:v>
                </c:pt>
                <c:pt idx="3">
                  <c:v>"1981"</c:v>
                </c:pt>
                <c:pt idx="4">
                  <c:v>"1982"</c:v>
                </c:pt>
                <c:pt idx="5">
                  <c:v>"1983"</c:v>
                </c:pt>
                <c:pt idx="6">
                  <c:v>"1984"</c:v>
                </c:pt>
                <c:pt idx="7">
                  <c:v>"1985"</c:v>
                </c:pt>
                <c:pt idx="8">
                  <c:v>"1986"</c:v>
                </c:pt>
                <c:pt idx="9">
                  <c:v>"1987"</c:v>
                </c:pt>
              </c:strCache>
            </c:strRef>
          </c:cat>
          <c:val>
            <c:numRef>
              <c:f>'[5]Helen sv utl bakgrund '!$C$9:$L$9</c:f>
              <c:numCache>
                <c:formatCode>General</c:formatCode>
                <c:ptCount val="10"/>
                <c:pt idx="0">
                  <c:v>44</c:v>
                </c:pt>
                <c:pt idx="1">
                  <c:v>45</c:v>
                </c:pt>
                <c:pt idx="2">
                  <c:v>46</c:v>
                </c:pt>
                <c:pt idx="3">
                  <c:v>46</c:v>
                </c:pt>
                <c:pt idx="4">
                  <c:v>46</c:v>
                </c:pt>
                <c:pt idx="5">
                  <c:v>45</c:v>
                </c:pt>
                <c:pt idx="6">
                  <c:v>45</c:v>
                </c:pt>
                <c:pt idx="7">
                  <c:v>44</c:v>
                </c:pt>
                <c:pt idx="8">
                  <c:v>44</c:v>
                </c:pt>
                <c:pt idx="9">
                  <c:v>44</c:v>
                </c:pt>
              </c:numCache>
            </c:numRef>
          </c:val>
          <c:smooth val="0"/>
        </c:ser>
        <c:ser>
          <c:idx val="1"/>
          <c:order val="1"/>
          <c:tx>
            <c:v>Född i Sverige, två utrikesfödda föräldrar</c:v>
          </c:tx>
          <c:marker>
            <c:symbol val="none"/>
          </c:marker>
          <c:val>
            <c:numRef>
              <c:f>'[5]Helen sv utl bakgrund '!$C$11:$L$11</c:f>
              <c:numCache>
                <c:formatCode>General</c:formatCode>
                <c:ptCount val="10"/>
                <c:pt idx="0">
                  <c:v>32</c:v>
                </c:pt>
                <c:pt idx="1">
                  <c:v>33</c:v>
                </c:pt>
                <c:pt idx="2">
                  <c:v>35</c:v>
                </c:pt>
                <c:pt idx="3">
                  <c:v>37</c:v>
                </c:pt>
                <c:pt idx="4">
                  <c:v>40</c:v>
                </c:pt>
                <c:pt idx="5">
                  <c:v>39</c:v>
                </c:pt>
                <c:pt idx="6">
                  <c:v>40</c:v>
                </c:pt>
                <c:pt idx="7">
                  <c:v>40</c:v>
                </c:pt>
                <c:pt idx="8">
                  <c:v>42</c:v>
                </c:pt>
                <c:pt idx="9">
                  <c:v>45</c:v>
                </c:pt>
              </c:numCache>
            </c:numRef>
          </c:val>
          <c:smooth val="0"/>
        </c:ser>
        <c:ser>
          <c:idx val="2"/>
          <c:order val="2"/>
          <c:tx>
            <c:v>Utrikes född, invandrat senast 6 års ålder</c:v>
          </c:tx>
          <c:marker>
            <c:symbol val="none"/>
          </c:marker>
          <c:val>
            <c:numRef>
              <c:f>'[5]Helen sv utl bakgrund '!$C$13:$L$13</c:f>
              <c:numCache>
                <c:formatCode>General</c:formatCode>
                <c:ptCount val="10"/>
                <c:pt idx="0">
                  <c:v>33</c:v>
                </c:pt>
                <c:pt idx="1">
                  <c:v>38</c:v>
                </c:pt>
                <c:pt idx="2">
                  <c:v>38</c:v>
                </c:pt>
                <c:pt idx="3">
                  <c:v>41</c:v>
                </c:pt>
                <c:pt idx="4">
                  <c:v>45</c:v>
                </c:pt>
                <c:pt idx="5">
                  <c:v>44</c:v>
                </c:pt>
                <c:pt idx="6">
                  <c:v>42</c:v>
                </c:pt>
                <c:pt idx="7">
                  <c:v>44</c:v>
                </c:pt>
                <c:pt idx="8">
                  <c:v>44</c:v>
                </c:pt>
                <c:pt idx="9">
                  <c:v>46</c:v>
                </c:pt>
              </c:numCache>
            </c:numRef>
          </c:val>
          <c:smooth val="0"/>
        </c:ser>
        <c:ser>
          <c:idx val="3"/>
          <c:order val="3"/>
          <c:tx>
            <c:v>Utrikes född, invandrat 7-18 år</c:v>
          </c:tx>
          <c:marker>
            <c:symbol val="none"/>
          </c:marker>
          <c:val>
            <c:numRef>
              <c:f>'[5]Helen sv utl bakgrund '!$C$14:$L$14</c:f>
              <c:numCache>
                <c:formatCode>General</c:formatCode>
                <c:ptCount val="10"/>
                <c:pt idx="0">
                  <c:v>30</c:v>
                </c:pt>
                <c:pt idx="1">
                  <c:v>31</c:v>
                </c:pt>
                <c:pt idx="2">
                  <c:v>34</c:v>
                </c:pt>
                <c:pt idx="3">
                  <c:v>33</c:v>
                </c:pt>
                <c:pt idx="4">
                  <c:v>35</c:v>
                </c:pt>
                <c:pt idx="5">
                  <c:v>34</c:v>
                </c:pt>
                <c:pt idx="6">
                  <c:v>34</c:v>
                </c:pt>
                <c:pt idx="7">
                  <c:v>34</c:v>
                </c:pt>
                <c:pt idx="8">
                  <c:v>34</c:v>
                </c:pt>
                <c:pt idx="9">
                  <c:v>35</c:v>
                </c:pt>
              </c:numCache>
            </c:numRef>
          </c:val>
          <c:smooth val="0"/>
        </c:ser>
        <c:dLbls>
          <c:showLegendKey val="0"/>
          <c:showVal val="0"/>
          <c:showCatName val="0"/>
          <c:showSerName val="0"/>
          <c:showPercent val="0"/>
          <c:showBubbleSize val="0"/>
        </c:dLbls>
        <c:marker val="1"/>
        <c:smooth val="0"/>
        <c:axId val="79544320"/>
        <c:axId val="79545856"/>
      </c:lineChart>
      <c:catAx>
        <c:axId val="79544320"/>
        <c:scaling>
          <c:orientation val="minMax"/>
        </c:scaling>
        <c:delete val="0"/>
        <c:axPos val="b"/>
        <c:majorTickMark val="out"/>
        <c:minorTickMark val="none"/>
        <c:tickLblPos val="nextTo"/>
        <c:txPr>
          <a:bodyPr/>
          <a:lstStyle/>
          <a:p>
            <a:pPr>
              <a:defRPr sz="900" baseline="0"/>
            </a:pPr>
            <a:endParaRPr lang="sv-SE"/>
          </a:p>
        </c:txPr>
        <c:crossAx val="79545856"/>
        <c:crosses val="autoZero"/>
        <c:auto val="1"/>
        <c:lblAlgn val="ctr"/>
        <c:lblOffset val="100"/>
        <c:tickMarkSkip val="30"/>
        <c:noMultiLvlLbl val="0"/>
      </c:catAx>
      <c:valAx>
        <c:axId val="79545856"/>
        <c:scaling>
          <c:orientation val="minMax"/>
          <c:max val="55"/>
          <c:min val="25"/>
        </c:scaling>
        <c:delete val="0"/>
        <c:axPos val="l"/>
        <c:majorGridlines/>
        <c:numFmt formatCode="General" sourceLinked="1"/>
        <c:majorTickMark val="out"/>
        <c:minorTickMark val="none"/>
        <c:tickLblPos val="nextTo"/>
        <c:txPr>
          <a:bodyPr/>
          <a:lstStyle/>
          <a:p>
            <a:pPr>
              <a:defRPr sz="900" baseline="0"/>
            </a:pPr>
            <a:endParaRPr lang="sv-SE"/>
          </a:p>
        </c:txPr>
        <c:crossAx val="79544320"/>
        <c:crosses val="autoZero"/>
        <c:crossBetween val="between"/>
        <c:majorUnit val="5"/>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[4]FigurAB!$H$6</c:f>
              <c:strCache>
                <c:ptCount val="1"/>
                <c:pt idx="0">
                  <c:v>Fristående kurser</c:v>
                </c:pt>
              </c:strCache>
            </c:strRef>
          </c:tx>
          <c:marker>
            <c:symbol val="none"/>
          </c:marker>
          <c:cat>
            <c:strRef>
              <c:f>[4]FigurAB!$G$7:$G$13</c:f>
              <c:strCache>
                <c:ptCount val="7"/>
                <c:pt idx="0">
                  <c:v>2006/07</c:v>
                </c:pt>
                <c:pt idx="1">
                  <c:v>2007/08</c:v>
                </c:pt>
                <c:pt idx="2">
                  <c:v>2008/09</c:v>
                </c:pt>
                <c:pt idx="3">
                  <c:v>2009/10</c:v>
                </c:pt>
                <c:pt idx="4">
                  <c:v>2010/11</c:v>
                </c:pt>
                <c:pt idx="5">
                  <c:v>2011/12</c:v>
                </c:pt>
                <c:pt idx="6">
                  <c:v>2012/13</c:v>
                </c:pt>
              </c:strCache>
            </c:strRef>
          </c:cat>
          <c:val>
            <c:numRef>
              <c:f>[4]FigurAB!$H$7:$H$13</c:f>
              <c:numCache>
                <c:formatCode>General</c:formatCode>
                <c:ptCount val="7"/>
                <c:pt idx="0">
                  <c:v>24100</c:v>
                </c:pt>
                <c:pt idx="1">
                  <c:v>25800</c:v>
                </c:pt>
                <c:pt idx="2">
                  <c:v>29700</c:v>
                </c:pt>
                <c:pt idx="3">
                  <c:v>34100</c:v>
                </c:pt>
                <c:pt idx="4">
                  <c:v>31500</c:v>
                </c:pt>
                <c:pt idx="5">
                  <c:v>28600</c:v>
                </c:pt>
                <c:pt idx="6">
                  <c:v>25000</c:v>
                </c:pt>
              </c:numCache>
            </c:numRef>
          </c:val>
          <c:smooth val="0"/>
        </c:ser>
        <c:ser>
          <c:idx val="1"/>
          <c:order val="1"/>
          <c:tx>
            <c:strRef>
              <c:f>[4]FigurAB!$I$6</c:f>
              <c:strCache>
                <c:ptCount val="1"/>
                <c:pt idx="0">
                  <c:v>Program mot generell examen</c:v>
                </c:pt>
              </c:strCache>
            </c:strRef>
          </c:tx>
          <c:marker>
            <c:symbol val="none"/>
          </c:marker>
          <c:cat>
            <c:strRef>
              <c:f>[4]FigurAB!$G$7:$G$13</c:f>
              <c:strCache>
                <c:ptCount val="7"/>
                <c:pt idx="0">
                  <c:v>2006/07</c:v>
                </c:pt>
                <c:pt idx="1">
                  <c:v>2007/08</c:v>
                </c:pt>
                <c:pt idx="2">
                  <c:v>2008/09</c:v>
                </c:pt>
                <c:pt idx="3">
                  <c:v>2009/10</c:v>
                </c:pt>
                <c:pt idx="4">
                  <c:v>2010/11</c:v>
                </c:pt>
                <c:pt idx="5">
                  <c:v>2011/12</c:v>
                </c:pt>
                <c:pt idx="6">
                  <c:v>2012/13</c:v>
                </c:pt>
              </c:strCache>
            </c:strRef>
          </c:cat>
          <c:val>
            <c:numRef>
              <c:f>[4]FigurAB!$I$7:$I$13</c:f>
              <c:numCache>
                <c:formatCode>General</c:formatCode>
                <c:ptCount val="7"/>
                <c:pt idx="0">
                  <c:v>13400</c:v>
                </c:pt>
                <c:pt idx="1">
                  <c:v>14500</c:v>
                </c:pt>
                <c:pt idx="2">
                  <c:v>15000</c:v>
                </c:pt>
                <c:pt idx="3">
                  <c:v>19300</c:v>
                </c:pt>
                <c:pt idx="4">
                  <c:v>18000</c:v>
                </c:pt>
                <c:pt idx="5">
                  <c:v>18000</c:v>
                </c:pt>
                <c:pt idx="6">
                  <c:v>17800</c:v>
                </c:pt>
              </c:numCache>
            </c:numRef>
          </c:val>
          <c:smooth val="0"/>
        </c:ser>
        <c:ser>
          <c:idx val="2"/>
          <c:order val="2"/>
          <c:tx>
            <c:strRef>
              <c:f>[4]FigurAB!$J$6</c:f>
              <c:strCache>
                <c:ptCount val="1"/>
                <c:pt idx="0">
                  <c:v>Yrkesexamensprogram</c:v>
                </c:pt>
              </c:strCache>
            </c:strRef>
          </c:tx>
          <c:marker>
            <c:symbol val="none"/>
          </c:marker>
          <c:cat>
            <c:strRef>
              <c:f>[4]FigurAB!$G$7:$G$13</c:f>
              <c:strCache>
                <c:ptCount val="7"/>
                <c:pt idx="0">
                  <c:v>2006/07</c:v>
                </c:pt>
                <c:pt idx="1">
                  <c:v>2007/08</c:v>
                </c:pt>
                <c:pt idx="2">
                  <c:v>2008/09</c:v>
                </c:pt>
                <c:pt idx="3">
                  <c:v>2009/10</c:v>
                </c:pt>
                <c:pt idx="4">
                  <c:v>2010/11</c:v>
                </c:pt>
                <c:pt idx="5">
                  <c:v>2011/12</c:v>
                </c:pt>
                <c:pt idx="6">
                  <c:v>2012/13</c:v>
                </c:pt>
              </c:strCache>
            </c:strRef>
          </c:cat>
          <c:val>
            <c:numRef>
              <c:f>[4]FigurAB!$J$7:$J$13</c:f>
              <c:numCache>
                <c:formatCode>General</c:formatCode>
                <c:ptCount val="7"/>
                <c:pt idx="0">
                  <c:v>24600</c:v>
                </c:pt>
                <c:pt idx="1">
                  <c:v>25100</c:v>
                </c:pt>
                <c:pt idx="2">
                  <c:v>24900</c:v>
                </c:pt>
                <c:pt idx="3">
                  <c:v>28600</c:v>
                </c:pt>
                <c:pt idx="4">
                  <c:v>26700</c:v>
                </c:pt>
                <c:pt idx="5">
                  <c:v>24900</c:v>
                </c:pt>
                <c:pt idx="6">
                  <c:v>26100</c:v>
                </c:pt>
              </c:numCache>
            </c:numRef>
          </c:val>
          <c:smooth val="0"/>
        </c:ser>
        <c:dLbls>
          <c:showLegendKey val="0"/>
          <c:showVal val="0"/>
          <c:showCatName val="0"/>
          <c:showSerName val="0"/>
          <c:showPercent val="0"/>
          <c:showBubbleSize val="0"/>
        </c:dLbls>
        <c:marker val="1"/>
        <c:smooth val="0"/>
        <c:axId val="79599488"/>
        <c:axId val="79601024"/>
      </c:lineChart>
      <c:catAx>
        <c:axId val="79599488"/>
        <c:scaling>
          <c:orientation val="minMax"/>
        </c:scaling>
        <c:delete val="0"/>
        <c:axPos val="b"/>
        <c:majorTickMark val="out"/>
        <c:minorTickMark val="none"/>
        <c:tickLblPos val="nextTo"/>
        <c:crossAx val="79601024"/>
        <c:crosses val="autoZero"/>
        <c:auto val="1"/>
        <c:lblAlgn val="ctr"/>
        <c:lblOffset val="100"/>
        <c:noMultiLvlLbl val="0"/>
      </c:catAx>
      <c:valAx>
        <c:axId val="79601024"/>
        <c:scaling>
          <c:orientation val="minMax"/>
          <c:max val="60000"/>
        </c:scaling>
        <c:delete val="0"/>
        <c:axPos val="l"/>
        <c:majorGridlines/>
        <c:numFmt formatCode="#,##0" sourceLinked="0"/>
        <c:majorTickMark val="out"/>
        <c:minorTickMark val="none"/>
        <c:tickLblPos val="nextTo"/>
        <c:crossAx val="795994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[4]FigurAB!$B$6</c:f>
              <c:strCache>
                <c:ptCount val="1"/>
                <c:pt idx="0">
                  <c:v>Fristående kurser</c:v>
                </c:pt>
              </c:strCache>
            </c:strRef>
          </c:tx>
          <c:marker>
            <c:symbol val="none"/>
          </c:marker>
          <c:cat>
            <c:strRef>
              <c:f>[4]FigurAB!$A$7:$A$13</c:f>
              <c:strCache>
                <c:ptCount val="7"/>
                <c:pt idx="0">
                  <c:v>2006/07</c:v>
                </c:pt>
                <c:pt idx="1">
                  <c:v>2007/08</c:v>
                </c:pt>
                <c:pt idx="2">
                  <c:v>2008/09</c:v>
                </c:pt>
                <c:pt idx="3">
                  <c:v>2009/10</c:v>
                </c:pt>
                <c:pt idx="4">
                  <c:v>2010/11</c:v>
                </c:pt>
                <c:pt idx="5">
                  <c:v>2011/12</c:v>
                </c:pt>
                <c:pt idx="6">
                  <c:v>2012/13</c:v>
                </c:pt>
              </c:strCache>
            </c:strRef>
          </c:cat>
          <c:val>
            <c:numRef>
              <c:f>[4]FigurAB!$B$7:$B$13</c:f>
              <c:numCache>
                <c:formatCode>General</c:formatCode>
                <c:ptCount val="7"/>
                <c:pt idx="0">
                  <c:v>38500</c:v>
                </c:pt>
                <c:pt idx="1">
                  <c:v>41200</c:v>
                </c:pt>
                <c:pt idx="2">
                  <c:v>46100</c:v>
                </c:pt>
                <c:pt idx="3">
                  <c:v>51600</c:v>
                </c:pt>
                <c:pt idx="4">
                  <c:v>49900</c:v>
                </c:pt>
                <c:pt idx="5">
                  <c:v>45100</c:v>
                </c:pt>
                <c:pt idx="6">
                  <c:v>41300</c:v>
                </c:pt>
              </c:numCache>
            </c:numRef>
          </c:val>
          <c:smooth val="0"/>
        </c:ser>
        <c:ser>
          <c:idx val="1"/>
          <c:order val="1"/>
          <c:tx>
            <c:strRef>
              <c:f>[4]FigurAB!$C$6</c:f>
              <c:strCache>
                <c:ptCount val="1"/>
                <c:pt idx="0">
                  <c:v>Program mot generell examen</c:v>
                </c:pt>
              </c:strCache>
            </c:strRef>
          </c:tx>
          <c:marker>
            <c:symbol val="none"/>
          </c:marker>
          <c:cat>
            <c:strRef>
              <c:f>[4]FigurAB!$A$7:$A$13</c:f>
              <c:strCache>
                <c:ptCount val="7"/>
                <c:pt idx="0">
                  <c:v>2006/07</c:v>
                </c:pt>
                <c:pt idx="1">
                  <c:v>2007/08</c:v>
                </c:pt>
                <c:pt idx="2">
                  <c:v>2008/09</c:v>
                </c:pt>
                <c:pt idx="3">
                  <c:v>2009/10</c:v>
                </c:pt>
                <c:pt idx="4">
                  <c:v>2010/11</c:v>
                </c:pt>
                <c:pt idx="5">
                  <c:v>2011/12</c:v>
                </c:pt>
                <c:pt idx="6">
                  <c:v>2012/13</c:v>
                </c:pt>
              </c:strCache>
            </c:strRef>
          </c:cat>
          <c:val>
            <c:numRef>
              <c:f>[4]FigurAB!$C$7:$C$13</c:f>
              <c:numCache>
                <c:formatCode>General</c:formatCode>
                <c:ptCount val="7"/>
                <c:pt idx="0">
                  <c:v>17900</c:v>
                </c:pt>
                <c:pt idx="1">
                  <c:v>20600</c:v>
                </c:pt>
                <c:pt idx="2">
                  <c:v>22700</c:v>
                </c:pt>
                <c:pt idx="3">
                  <c:v>28300</c:v>
                </c:pt>
                <c:pt idx="4">
                  <c:v>28900</c:v>
                </c:pt>
                <c:pt idx="5">
                  <c:v>22000</c:v>
                </c:pt>
                <c:pt idx="6">
                  <c:v>22600</c:v>
                </c:pt>
              </c:numCache>
            </c:numRef>
          </c:val>
          <c:smooth val="0"/>
        </c:ser>
        <c:ser>
          <c:idx val="2"/>
          <c:order val="2"/>
          <c:tx>
            <c:strRef>
              <c:f>[4]FigurAB!$D$6</c:f>
              <c:strCache>
                <c:ptCount val="1"/>
                <c:pt idx="0">
                  <c:v>Yrkesexamensprogram</c:v>
                </c:pt>
              </c:strCache>
            </c:strRef>
          </c:tx>
          <c:marker>
            <c:symbol val="none"/>
          </c:marker>
          <c:cat>
            <c:strRef>
              <c:f>[4]FigurAB!$A$7:$A$13</c:f>
              <c:strCache>
                <c:ptCount val="7"/>
                <c:pt idx="0">
                  <c:v>2006/07</c:v>
                </c:pt>
                <c:pt idx="1">
                  <c:v>2007/08</c:v>
                </c:pt>
                <c:pt idx="2">
                  <c:v>2008/09</c:v>
                </c:pt>
                <c:pt idx="3">
                  <c:v>2009/10</c:v>
                </c:pt>
                <c:pt idx="4">
                  <c:v>2010/11</c:v>
                </c:pt>
                <c:pt idx="5">
                  <c:v>2011/12</c:v>
                </c:pt>
                <c:pt idx="6">
                  <c:v>2012/13</c:v>
                </c:pt>
              </c:strCache>
            </c:strRef>
          </c:cat>
          <c:val>
            <c:numRef>
              <c:f>[4]FigurAB!$D$7:$D$13</c:f>
              <c:numCache>
                <c:formatCode>General</c:formatCode>
                <c:ptCount val="7"/>
                <c:pt idx="0">
                  <c:v>24800</c:v>
                </c:pt>
                <c:pt idx="1">
                  <c:v>25300</c:v>
                </c:pt>
                <c:pt idx="2">
                  <c:v>25200</c:v>
                </c:pt>
                <c:pt idx="3">
                  <c:v>28900</c:v>
                </c:pt>
                <c:pt idx="4">
                  <c:v>27000</c:v>
                </c:pt>
                <c:pt idx="5">
                  <c:v>25100</c:v>
                </c:pt>
                <c:pt idx="6">
                  <c:v>26500</c:v>
                </c:pt>
              </c:numCache>
            </c:numRef>
          </c:val>
          <c:smooth val="0"/>
        </c:ser>
        <c:dLbls>
          <c:showLegendKey val="0"/>
          <c:showVal val="0"/>
          <c:showCatName val="0"/>
          <c:showSerName val="0"/>
          <c:showPercent val="0"/>
          <c:showBubbleSize val="0"/>
        </c:dLbls>
        <c:marker val="1"/>
        <c:smooth val="0"/>
        <c:axId val="79622912"/>
        <c:axId val="79624448"/>
      </c:lineChart>
      <c:catAx>
        <c:axId val="79622912"/>
        <c:scaling>
          <c:orientation val="minMax"/>
        </c:scaling>
        <c:delete val="0"/>
        <c:axPos val="b"/>
        <c:majorTickMark val="out"/>
        <c:minorTickMark val="none"/>
        <c:tickLblPos val="nextTo"/>
        <c:crossAx val="79624448"/>
        <c:crosses val="autoZero"/>
        <c:auto val="1"/>
        <c:lblAlgn val="ctr"/>
        <c:lblOffset val="100"/>
        <c:noMultiLvlLbl val="0"/>
      </c:catAx>
      <c:valAx>
        <c:axId val="79624448"/>
        <c:scaling>
          <c:orientation val="minMax"/>
        </c:scaling>
        <c:delete val="0"/>
        <c:axPos val="l"/>
        <c:majorGridlines/>
        <c:numFmt formatCode="#,##0" sourceLinked="0"/>
        <c:majorTickMark val="out"/>
        <c:minorTickMark val="none"/>
        <c:tickLblPos val="nextTo"/>
        <c:crossAx val="796229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'[6]8. Studenterna'!$B$3</c:f>
              <c:strCache>
                <c:ptCount val="1"/>
                <c:pt idx="0">
                  <c:v>Totalt</c:v>
                </c:pt>
              </c:strCache>
            </c:strRef>
          </c:tx>
          <c:marker>
            <c:symbol val="none"/>
          </c:marker>
          <c:cat>
            <c:strRef>
              <c:f>'[6]8. Studenterna'!$A$4:$A$40</c:f>
              <c:strCache>
                <c:ptCount val="37"/>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strCache>
            </c:strRef>
          </c:cat>
          <c:val>
            <c:numRef>
              <c:f>'[6]8. Studenterna'!$B$4:$B$40</c:f>
              <c:numCache>
                <c:formatCode>General</c:formatCode>
                <c:ptCount val="37"/>
                <c:pt idx="0">
                  <c:v>147589</c:v>
                </c:pt>
                <c:pt idx="1">
                  <c:v>156006</c:v>
                </c:pt>
                <c:pt idx="2">
                  <c:v>153591</c:v>
                </c:pt>
                <c:pt idx="3">
                  <c:v>156598</c:v>
                </c:pt>
                <c:pt idx="4">
                  <c:v>157668</c:v>
                </c:pt>
                <c:pt idx="5">
                  <c:v>157366</c:v>
                </c:pt>
                <c:pt idx="6">
                  <c:v>158997</c:v>
                </c:pt>
                <c:pt idx="7">
                  <c:v>159394</c:v>
                </c:pt>
                <c:pt idx="8">
                  <c:v>156805</c:v>
                </c:pt>
                <c:pt idx="9">
                  <c:v>154246</c:v>
                </c:pt>
                <c:pt idx="10">
                  <c:v>157306</c:v>
                </c:pt>
                <c:pt idx="11">
                  <c:v>160289</c:v>
                </c:pt>
                <c:pt idx="12">
                  <c:v>164814</c:v>
                </c:pt>
                <c:pt idx="13">
                  <c:v>173417</c:v>
                </c:pt>
                <c:pt idx="14">
                  <c:v>188632</c:v>
                </c:pt>
                <c:pt idx="15">
                  <c:v>208493</c:v>
                </c:pt>
                <c:pt idx="16">
                  <c:v>220037</c:v>
                </c:pt>
                <c:pt idx="17">
                  <c:v>231376</c:v>
                </c:pt>
                <c:pt idx="18">
                  <c:v>245891</c:v>
                </c:pt>
                <c:pt idx="19">
                  <c:v>261403</c:v>
                </c:pt>
                <c:pt idx="20">
                  <c:v>264283</c:v>
                </c:pt>
                <c:pt idx="21">
                  <c:v>268114</c:v>
                </c:pt>
                <c:pt idx="22">
                  <c:v>275782</c:v>
                </c:pt>
                <c:pt idx="23">
                  <c:v>284988</c:v>
                </c:pt>
                <c:pt idx="24">
                  <c:v>300669</c:v>
                </c:pt>
                <c:pt idx="25">
                  <c:v>328738</c:v>
                </c:pt>
                <c:pt idx="26">
                  <c:v>339892</c:v>
                </c:pt>
                <c:pt idx="27">
                  <c:v>337285</c:v>
                </c:pt>
                <c:pt idx="28">
                  <c:v>330761</c:v>
                </c:pt>
                <c:pt idx="29">
                  <c:v>319671</c:v>
                </c:pt>
                <c:pt idx="30">
                  <c:v>319119</c:v>
                </c:pt>
                <c:pt idx="31">
                  <c:v>325997</c:v>
                </c:pt>
                <c:pt idx="32">
                  <c:v>356985</c:v>
                </c:pt>
                <c:pt idx="33">
                  <c:v>364895</c:v>
                </c:pt>
                <c:pt idx="34">
                  <c:v>357905</c:v>
                </c:pt>
                <c:pt idx="35">
                  <c:v>351519</c:v>
                </c:pt>
                <c:pt idx="36">
                  <c:v>345473</c:v>
                </c:pt>
              </c:numCache>
            </c:numRef>
          </c:val>
          <c:smooth val="0"/>
        </c:ser>
        <c:ser>
          <c:idx val="1"/>
          <c:order val="1"/>
          <c:tx>
            <c:strRef>
              <c:f>'[6]8. Studenterna'!$C$3</c:f>
              <c:strCache>
                <c:ptCount val="1"/>
                <c:pt idx="0">
                  <c:v>Svenska Kvinnor</c:v>
                </c:pt>
              </c:strCache>
            </c:strRef>
          </c:tx>
          <c:marker>
            <c:symbol val="none"/>
          </c:marker>
          <c:cat>
            <c:strRef>
              <c:f>'[6]8. Studenterna'!$A$4:$A$40</c:f>
              <c:strCache>
                <c:ptCount val="37"/>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strCache>
            </c:strRef>
          </c:cat>
          <c:val>
            <c:numRef>
              <c:f>'[6]8. Studenterna'!$C$4:$C$40</c:f>
              <c:numCache>
                <c:formatCode>General</c:formatCode>
                <c:ptCount val="37"/>
                <c:pt idx="0">
                  <c:v>77018</c:v>
                </c:pt>
                <c:pt idx="1">
                  <c:v>82748</c:v>
                </c:pt>
                <c:pt idx="2">
                  <c:v>82333</c:v>
                </c:pt>
                <c:pt idx="3">
                  <c:v>85743</c:v>
                </c:pt>
                <c:pt idx="4">
                  <c:v>87506</c:v>
                </c:pt>
                <c:pt idx="5">
                  <c:v>87878</c:v>
                </c:pt>
                <c:pt idx="6">
                  <c:v>89052</c:v>
                </c:pt>
                <c:pt idx="7">
                  <c:v>89266</c:v>
                </c:pt>
                <c:pt idx="8">
                  <c:v>87665</c:v>
                </c:pt>
                <c:pt idx="9">
                  <c:v>85732</c:v>
                </c:pt>
                <c:pt idx="10">
                  <c:v>87653</c:v>
                </c:pt>
                <c:pt idx="11">
                  <c:v>89695</c:v>
                </c:pt>
                <c:pt idx="12">
                  <c:v>92519</c:v>
                </c:pt>
                <c:pt idx="13">
                  <c:v>97870</c:v>
                </c:pt>
                <c:pt idx="14">
                  <c:v>106310</c:v>
                </c:pt>
                <c:pt idx="15">
                  <c:v>115878</c:v>
                </c:pt>
                <c:pt idx="16">
                  <c:v>122672</c:v>
                </c:pt>
                <c:pt idx="17">
                  <c:v>129650</c:v>
                </c:pt>
                <c:pt idx="18">
                  <c:v>138748</c:v>
                </c:pt>
                <c:pt idx="19">
                  <c:v>144712</c:v>
                </c:pt>
                <c:pt idx="20">
                  <c:v>147789</c:v>
                </c:pt>
                <c:pt idx="21">
                  <c:v>151195</c:v>
                </c:pt>
                <c:pt idx="22">
                  <c:v>157568</c:v>
                </c:pt>
                <c:pt idx="23">
                  <c:v>165233</c:v>
                </c:pt>
                <c:pt idx="24">
                  <c:v>175320</c:v>
                </c:pt>
                <c:pt idx="25">
                  <c:v>191424</c:v>
                </c:pt>
                <c:pt idx="26">
                  <c:v>196959</c:v>
                </c:pt>
                <c:pt idx="27">
                  <c:v>194861</c:v>
                </c:pt>
                <c:pt idx="28">
                  <c:v>189885</c:v>
                </c:pt>
                <c:pt idx="29">
                  <c:v>183680</c:v>
                </c:pt>
                <c:pt idx="30">
                  <c:v>182334</c:v>
                </c:pt>
                <c:pt idx="31">
                  <c:v>184417</c:v>
                </c:pt>
                <c:pt idx="32">
                  <c:v>197506</c:v>
                </c:pt>
                <c:pt idx="33">
                  <c:v>199064</c:v>
                </c:pt>
                <c:pt idx="34">
                  <c:v>199682</c:v>
                </c:pt>
                <c:pt idx="35">
                  <c:v>197635</c:v>
                </c:pt>
                <c:pt idx="36">
                  <c:v>193295</c:v>
                </c:pt>
              </c:numCache>
            </c:numRef>
          </c:val>
          <c:smooth val="0"/>
        </c:ser>
        <c:ser>
          <c:idx val="2"/>
          <c:order val="2"/>
          <c:tx>
            <c:strRef>
              <c:f>'[6]8. Studenterna'!$D$3</c:f>
              <c:strCache>
                <c:ptCount val="1"/>
                <c:pt idx="0">
                  <c:v>Svenska Män</c:v>
                </c:pt>
              </c:strCache>
            </c:strRef>
          </c:tx>
          <c:marker>
            <c:symbol val="none"/>
          </c:marker>
          <c:cat>
            <c:strRef>
              <c:f>'[6]8. Studenterna'!$A$4:$A$40</c:f>
              <c:strCache>
                <c:ptCount val="37"/>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strCache>
            </c:strRef>
          </c:cat>
          <c:val>
            <c:numRef>
              <c:f>'[6]8. Studenterna'!$D$4:$D$40</c:f>
              <c:numCache>
                <c:formatCode>General</c:formatCode>
                <c:ptCount val="37"/>
                <c:pt idx="0">
                  <c:v>70571</c:v>
                </c:pt>
                <c:pt idx="1">
                  <c:v>73258</c:v>
                </c:pt>
                <c:pt idx="2">
                  <c:v>71258</c:v>
                </c:pt>
                <c:pt idx="3">
                  <c:v>70855</c:v>
                </c:pt>
                <c:pt idx="4">
                  <c:v>70162</c:v>
                </c:pt>
                <c:pt idx="5">
                  <c:v>69488</c:v>
                </c:pt>
                <c:pt idx="6">
                  <c:v>69945</c:v>
                </c:pt>
                <c:pt idx="7">
                  <c:v>70128</c:v>
                </c:pt>
                <c:pt idx="8">
                  <c:v>69140</c:v>
                </c:pt>
                <c:pt idx="9">
                  <c:v>68514</c:v>
                </c:pt>
                <c:pt idx="10">
                  <c:v>69653</c:v>
                </c:pt>
                <c:pt idx="11">
                  <c:v>70594</c:v>
                </c:pt>
                <c:pt idx="12">
                  <c:v>72295</c:v>
                </c:pt>
                <c:pt idx="13">
                  <c:v>75547</c:v>
                </c:pt>
                <c:pt idx="14">
                  <c:v>82322</c:v>
                </c:pt>
                <c:pt idx="15">
                  <c:v>92615</c:v>
                </c:pt>
                <c:pt idx="16">
                  <c:v>97365</c:v>
                </c:pt>
                <c:pt idx="17">
                  <c:v>101726</c:v>
                </c:pt>
                <c:pt idx="18">
                  <c:v>107143</c:v>
                </c:pt>
                <c:pt idx="19">
                  <c:v>109724</c:v>
                </c:pt>
                <c:pt idx="20">
                  <c:v>109826</c:v>
                </c:pt>
                <c:pt idx="21">
                  <c:v>109667</c:v>
                </c:pt>
                <c:pt idx="22">
                  <c:v>110481</c:v>
                </c:pt>
                <c:pt idx="23">
                  <c:v>111478</c:v>
                </c:pt>
                <c:pt idx="24">
                  <c:v>115769</c:v>
                </c:pt>
                <c:pt idx="25">
                  <c:v>125345</c:v>
                </c:pt>
                <c:pt idx="26">
                  <c:v>128572</c:v>
                </c:pt>
                <c:pt idx="27">
                  <c:v>126146</c:v>
                </c:pt>
                <c:pt idx="28">
                  <c:v>122036</c:v>
                </c:pt>
                <c:pt idx="29">
                  <c:v>115432</c:v>
                </c:pt>
                <c:pt idx="30">
                  <c:v>113272</c:v>
                </c:pt>
                <c:pt idx="31">
                  <c:v>113735</c:v>
                </c:pt>
                <c:pt idx="32">
                  <c:v>126526</c:v>
                </c:pt>
                <c:pt idx="33">
                  <c:v>128173</c:v>
                </c:pt>
                <c:pt idx="34">
                  <c:v>127904</c:v>
                </c:pt>
                <c:pt idx="35">
                  <c:v>127829</c:v>
                </c:pt>
                <c:pt idx="36">
                  <c:v>127417</c:v>
                </c:pt>
              </c:numCache>
            </c:numRef>
          </c:val>
          <c:smooth val="0"/>
        </c:ser>
        <c:ser>
          <c:idx val="3"/>
          <c:order val="3"/>
          <c:tx>
            <c:strRef>
              <c:f>'[6]8. Studenterna'!$E$3</c:f>
              <c:strCache>
                <c:ptCount val="1"/>
                <c:pt idx="0">
                  <c:v>Inresande - Kvinnor + män</c:v>
                </c:pt>
              </c:strCache>
            </c:strRef>
          </c:tx>
          <c:marker>
            <c:symbol val="none"/>
          </c:marker>
          <c:cat>
            <c:strRef>
              <c:f>'[6]8. Studenterna'!$A$4:$A$40</c:f>
              <c:strCache>
                <c:ptCount val="37"/>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strCache>
            </c:strRef>
          </c:cat>
          <c:val>
            <c:numRef>
              <c:f>'[6]8. Studenterna'!$E$4:$E$40</c:f>
              <c:numCache>
                <c:formatCode>General</c:formatCode>
                <c:ptCount val="37"/>
                <c:pt idx="19">
                  <c:v>6967</c:v>
                </c:pt>
                <c:pt idx="20">
                  <c:v>6668</c:v>
                </c:pt>
                <c:pt idx="21">
                  <c:v>7252</c:v>
                </c:pt>
                <c:pt idx="22">
                  <c:v>7733</c:v>
                </c:pt>
                <c:pt idx="23">
                  <c:v>8277</c:v>
                </c:pt>
                <c:pt idx="24">
                  <c:v>9580</c:v>
                </c:pt>
                <c:pt idx="25">
                  <c:v>11969</c:v>
                </c:pt>
                <c:pt idx="26">
                  <c:v>14361</c:v>
                </c:pt>
                <c:pt idx="27">
                  <c:v>16278</c:v>
                </c:pt>
                <c:pt idx="28">
                  <c:v>18840</c:v>
                </c:pt>
                <c:pt idx="29">
                  <c:v>20559</c:v>
                </c:pt>
                <c:pt idx="30">
                  <c:v>23513</c:v>
                </c:pt>
                <c:pt idx="31">
                  <c:v>27845</c:v>
                </c:pt>
                <c:pt idx="32">
                  <c:v>32953</c:v>
                </c:pt>
                <c:pt idx="33">
                  <c:v>37658</c:v>
                </c:pt>
                <c:pt idx="34">
                  <c:v>30319</c:v>
                </c:pt>
                <c:pt idx="35">
                  <c:v>26055</c:v>
                </c:pt>
                <c:pt idx="36">
                  <c:v>24761</c:v>
                </c:pt>
              </c:numCache>
            </c:numRef>
          </c:val>
          <c:smooth val="0"/>
        </c:ser>
        <c:dLbls>
          <c:showLegendKey val="0"/>
          <c:showVal val="0"/>
          <c:showCatName val="0"/>
          <c:showSerName val="0"/>
          <c:showPercent val="0"/>
          <c:showBubbleSize val="0"/>
        </c:dLbls>
        <c:marker val="1"/>
        <c:smooth val="0"/>
        <c:axId val="79760768"/>
        <c:axId val="79762560"/>
      </c:lineChart>
      <c:catAx>
        <c:axId val="79760768"/>
        <c:scaling>
          <c:orientation val="minMax"/>
        </c:scaling>
        <c:delete val="0"/>
        <c:axPos val="b"/>
        <c:majorTickMark val="out"/>
        <c:minorTickMark val="none"/>
        <c:tickLblPos val="nextTo"/>
        <c:crossAx val="79762560"/>
        <c:crosses val="autoZero"/>
        <c:auto val="1"/>
        <c:lblAlgn val="ctr"/>
        <c:lblOffset val="100"/>
        <c:noMultiLvlLbl val="0"/>
      </c:catAx>
      <c:valAx>
        <c:axId val="79762560"/>
        <c:scaling>
          <c:orientation val="minMax"/>
        </c:scaling>
        <c:delete val="0"/>
        <c:axPos val="l"/>
        <c:majorGridlines/>
        <c:numFmt formatCode="General" sourceLinked="1"/>
        <c:majorTickMark val="out"/>
        <c:minorTickMark val="none"/>
        <c:tickLblPos val="nextTo"/>
        <c:crossAx val="79760768"/>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'[6]9. Studenterna'!$B$1</c:f>
              <c:strCache>
                <c:ptCount val="1"/>
                <c:pt idx="0">
                  <c:v>Campus enbart</c:v>
                </c:pt>
              </c:strCache>
            </c:strRef>
          </c:tx>
          <c:cat>
            <c:strRef>
              <c:f>'[6]9. Studenterna'!$A$2:$A$15</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'[6]9. Studenterna'!$B$2:$B$15</c:f>
              <c:numCache>
                <c:formatCode>General</c:formatCode>
                <c:ptCount val="14"/>
                <c:pt idx="0">
                  <c:v>259707</c:v>
                </c:pt>
                <c:pt idx="1">
                  <c:v>271982</c:v>
                </c:pt>
                <c:pt idx="2">
                  <c:v>286681</c:v>
                </c:pt>
                <c:pt idx="3">
                  <c:v>288325</c:v>
                </c:pt>
                <c:pt idx="4">
                  <c:v>281949</c:v>
                </c:pt>
                <c:pt idx="5">
                  <c:v>274594</c:v>
                </c:pt>
                <c:pt idx="6">
                  <c:v>262982</c:v>
                </c:pt>
                <c:pt idx="7">
                  <c:v>257605</c:v>
                </c:pt>
                <c:pt idx="8">
                  <c:v>257490</c:v>
                </c:pt>
                <c:pt idx="9">
                  <c:v>279217</c:v>
                </c:pt>
                <c:pt idx="10">
                  <c:v>280538</c:v>
                </c:pt>
                <c:pt idx="11">
                  <c:v>275154</c:v>
                </c:pt>
                <c:pt idx="12">
                  <c:v>272888</c:v>
                </c:pt>
                <c:pt idx="13">
                  <c:v>272809</c:v>
                </c:pt>
              </c:numCache>
            </c:numRef>
          </c:val>
        </c:ser>
        <c:ser>
          <c:idx val="1"/>
          <c:order val="1"/>
          <c:tx>
            <c:strRef>
              <c:f>'[6]9. Studenterna'!$C$1</c:f>
              <c:strCache>
                <c:ptCount val="1"/>
                <c:pt idx="0">
                  <c:v>Distans + campus</c:v>
                </c:pt>
              </c:strCache>
            </c:strRef>
          </c:tx>
          <c:cat>
            <c:strRef>
              <c:f>'[6]9. Studenterna'!$A$2:$A$15</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'[6]9. Studenterna'!$C$2:$C$15</c:f>
              <c:numCache>
                <c:formatCode>General</c:formatCode>
                <c:ptCount val="14"/>
                <c:pt idx="0">
                  <c:v>7192</c:v>
                </c:pt>
                <c:pt idx="1">
                  <c:v>8025</c:v>
                </c:pt>
                <c:pt idx="2">
                  <c:v>12429</c:v>
                </c:pt>
                <c:pt idx="3">
                  <c:v>14797</c:v>
                </c:pt>
                <c:pt idx="4">
                  <c:v>14913</c:v>
                </c:pt>
                <c:pt idx="5">
                  <c:v>14486</c:v>
                </c:pt>
                <c:pt idx="6">
                  <c:v>14344</c:v>
                </c:pt>
                <c:pt idx="7">
                  <c:v>15341</c:v>
                </c:pt>
                <c:pt idx="8">
                  <c:v>15776</c:v>
                </c:pt>
                <c:pt idx="9">
                  <c:v>17872</c:v>
                </c:pt>
                <c:pt idx="10">
                  <c:v>19858</c:v>
                </c:pt>
                <c:pt idx="11">
                  <c:v>17582</c:v>
                </c:pt>
                <c:pt idx="12">
                  <c:v>16162</c:v>
                </c:pt>
                <c:pt idx="13">
                  <c:v>15333</c:v>
                </c:pt>
              </c:numCache>
            </c:numRef>
          </c:val>
        </c:ser>
        <c:ser>
          <c:idx val="2"/>
          <c:order val="2"/>
          <c:tx>
            <c:strRef>
              <c:f>'[6]9. Studenterna'!$D$1</c:f>
              <c:strCache>
                <c:ptCount val="1"/>
                <c:pt idx="0">
                  <c:v>Distans enbart</c:v>
                </c:pt>
              </c:strCache>
            </c:strRef>
          </c:tx>
          <c:cat>
            <c:strRef>
              <c:f>'[6]9. Studenterna'!$A$2:$A$15</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'[6]9. Studenterna'!$D$2:$D$15</c:f>
              <c:numCache>
                <c:formatCode>General</c:formatCode>
                <c:ptCount val="14"/>
                <c:pt idx="0">
                  <c:v>18090</c:v>
                </c:pt>
                <c:pt idx="1">
                  <c:v>20662</c:v>
                </c:pt>
                <c:pt idx="2">
                  <c:v>29628</c:v>
                </c:pt>
                <c:pt idx="3">
                  <c:v>36771</c:v>
                </c:pt>
                <c:pt idx="4">
                  <c:v>40520</c:v>
                </c:pt>
                <c:pt idx="5">
                  <c:v>41795</c:v>
                </c:pt>
                <c:pt idx="6">
                  <c:v>42598</c:v>
                </c:pt>
                <c:pt idx="7">
                  <c:v>46174</c:v>
                </c:pt>
                <c:pt idx="8">
                  <c:v>52731</c:v>
                </c:pt>
                <c:pt idx="9">
                  <c:v>59898</c:v>
                </c:pt>
                <c:pt idx="10">
                  <c:v>64505</c:v>
                </c:pt>
                <c:pt idx="11">
                  <c:v>65171</c:v>
                </c:pt>
                <c:pt idx="12">
                  <c:v>62474</c:v>
                </c:pt>
                <c:pt idx="13">
                  <c:v>57331</c:v>
                </c:pt>
              </c:numCache>
            </c:numRef>
          </c:val>
        </c:ser>
        <c:dLbls>
          <c:showLegendKey val="0"/>
          <c:showVal val="0"/>
          <c:showCatName val="0"/>
          <c:showSerName val="0"/>
          <c:showPercent val="0"/>
          <c:showBubbleSize val="0"/>
        </c:dLbls>
        <c:axId val="79788672"/>
        <c:axId val="79790464"/>
      </c:areaChart>
      <c:catAx>
        <c:axId val="79788672"/>
        <c:scaling>
          <c:orientation val="minMax"/>
        </c:scaling>
        <c:delete val="0"/>
        <c:axPos val="b"/>
        <c:majorTickMark val="out"/>
        <c:minorTickMark val="none"/>
        <c:tickLblPos val="nextTo"/>
        <c:crossAx val="79790464"/>
        <c:crosses val="autoZero"/>
        <c:auto val="1"/>
        <c:lblAlgn val="ctr"/>
        <c:lblOffset val="100"/>
        <c:noMultiLvlLbl val="0"/>
      </c:catAx>
      <c:valAx>
        <c:axId val="79790464"/>
        <c:scaling>
          <c:orientation val="minMax"/>
        </c:scaling>
        <c:delete val="0"/>
        <c:axPos val="l"/>
        <c:majorGridlines/>
        <c:numFmt formatCode="General" sourceLinked="1"/>
        <c:majorTickMark val="out"/>
        <c:minorTickMark val="none"/>
        <c:tickLblPos val="nextTo"/>
        <c:crossAx val="79788672"/>
        <c:crosses val="autoZero"/>
        <c:crossBetween val="midCat"/>
      </c:valAx>
    </c:plotArea>
    <c:legend>
      <c:legendPos val="t"/>
      <c:layout/>
      <c:overlay val="0"/>
    </c:legend>
    <c:plotVisOnly val="1"/>
    <c:dispBlanksAs val="zero"/>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'[6]10. Studenterna'!$B$3</c:f>
              <c:strCache>
                <c:ptCount val="1"/>
                <c:pt idx="0">
                  <c:v>Kvinnor</c:v>
                </c:pt>
              </c:strCache>
            </c:strRef>
          </c:tx>
          <c:invertIfNegative val="0"/>
          <c:cat>
            <c:strRef>
              <c:f>'[6]10. Studenterna'!$A$4:$A$17</c:f>
              <c:strCache>
                <c:ptCount val="14"/>
                <c:pt idx="0">
                  <c:v>19</c:v>
                </c:pt>
                <c:pt idx="1">
                  <c:v>20</c:v>
                </c:pt>
                <c:pt idx="2">
                  <c:v>21</c:v>
                </c:pt>
                <c:pt idx="3">
                  <c:v>22</c:v>
                </c:pt>
                <c:pt idx="4">
                  <c:v>23</c:v>
                </c:pt>
                <c:pt idx="5">
                  <c:v>24</c:v>
                </c:pt>
                <c:pt idx="6">
                  <c:v>25</c:v>
                </c:pt>
                <c:pt idx="7">
                  <c:v>26</c:v>
                </c:pt>
                <c:pt idx="8">
                  <c:v>27</c:v>
                </c:pt>
                <c:pt idx="9">
                  <c:v>28</c:v>
                </c:pt>
                <c:pt idx="10">
                  <c:v>29</c:v>
                </c:pt>
                <c:pt idx="11">
                  <c:v>30-39</c:v>
                </c:pt>
                <c:pt idx="12">
                  <c:v>40-49</c:v>
                </c:pt>
                <c:pt idx="13">
                  <c:v>50-</c:v>
                </c:pt>
              </c:strCache>
            </c:strRef>
          </c:cat>
          <c:val>
            <c:numRef>
              <c:f>'[6]10. Studenterna'!$B$4:$B$17</c:f>
              <c:numCache>
                <c:formatCode>General</c:formatCode>
                <c:ptCount val="14"/>
                <c:pt idx="0">
                  <c:v>14.470885736774235</c:v>
                </c:pt>
                <c:pt idx="1">
                  <c:v>22.210112989822903</c:v>
                </c:pt>
                <c:pt idx="2">
                  <c:v>28.435035284350352</c:v>
                </c:pt>
                <c:pt idx="3">
                  <c:v>29.480930455779351</c:v>
                </c:pt>
                <c:pt idx="4">
                  <c:v>27.069079188337852</c:v>
                </c:pt>
                <c:pt idx="5">
                  <c:v>23.671129273276204</c:v>
                </c:pt>
                <c:pt idx="6">
                  <c:v>19.341449490039963</c:v>
                </c:pt>
                <c:pt idx="7">
                  <c:v>15.22888026696045</c:v>
                </c:pt>
                <c:pt idx="8">
                  <c:v>11.987259292793739</c:v>
                </c:pt>
                <c:pt idx="9">
                  <c:v>9.7855227882037532</c:v>
                </c:pt>
                <c:pt idx="10">
                  <c:v>8.2665577842426714</c:v>
                </c:pt>
                <c:pt idx="11">
                  <c:v>5.1506517064964594</c:v>
                </c:pt>
                <c:pt idx="12">
                  <c:v>2.8165727706737487</c:v>
                </c:pt>
                <c:pt idx="13">
                  <c:v>0.48007833861101573</c:v>
                </c:pt>
              </c:numCache>
            </c:numRef>
          </c:val>
        </c:ser>
        <c:ser>
          <c:idx val="1"/>
          <c:order val="1"/>
          <c:tx>
            <c:strRef>
              <c:f>'[6]10. Studenterna'!$C$3</c:f>
              <c:strCache>
                <c:ptCount val="1"/>
                <c:pt idx="0">
                  <c:v>Män</c:v>
                </c:pt>
              </c:strCache>
            </c:strRef>
          </c:tx>
          <c:invertIfNegative val="0"/>
          <c:cat>
            <c:strRef>
              <c:f>'[6]10. Studenterna'!$A$4:$A$17</c:f>
              <c:strCache>
                <c:ptCount val="14"/>
                <c:pt idx="0">
                  <c:v>19</c:v>
                </c:pt>
                <c:pt idx="1">
                  <c:v>20</c:v>
                </c:pt>
                <c:pt idx="2">
                  <c:v>21</c:v>
                </c:pt>
                <c:pt idx="3">
                  <c:v>22</c:v>
                </c:pt>
                <c:pt idx="4">
                  <c:v>23</c:v>
                </c:pt>
                <c:pt idx="5">
                  <c:v>24</c:v>
                </c:pt>
                <c:pt idx="6">
                  <c:v>25</c:v>
                </c:pt>
                <c:pt idx="7">
                  <c:v>26</c:v>
                </c:pt>
                <c:pt idx="8">
                  <c:v>27</c:v>
                </c:pt>
                <c:pt idx="9">
                  <c:v>28</c:v>
                </c:pt>
                <c:pt idx="10">
                  <c:v>29</c:v>
                </c:pt>
                <c:pt idx="11">
                  <c:v>30-39</c:v>
                </c:pt>
                <c:pt idx="12">
                  <c:v>40-49</c:v>
                </c:pt>
                <c:pt idx="13">
                  <c:v>50-</c:v>
                </c:pt>
              </c:strCache>
            </c:strRef>
          </c:cat>
          <c:val>
            <c:numRef>
              <c:f>'[6]10. Studenterna'!$C$4:$C$17</c:f>
              <c:numCache>
                <c:formatCode>General</c:formatCode>
                <c:ptCount val="14"/>
                <c:pt idx="0">
                  <c:v>12.330869902359513</c:v>
                </c:pt>
                <c:pt idx="1">
                  <c:v>17.075516341266088</c:v>
                </c:pt>
                <c:pt idx="2">
                  <c:v>19.686540448506193</c:v>
                </c:pt>
                <c:pt idx="3">
                  <c:v>19.798238135834044</c:v>
                </c:pt>
                <c:pt idx="4">
                  <c:v>18.731846946077539</c:v>
                </c:pt>
                <c:pt idx="5">
                  <c:v>16.946838342166693</c:v>
                </c:pt>
                <c:pt idx="6">
                  <c:v>14.158387989873116</c:v>
                </c:pt>
                <c:pt idx="7">
                  <c:v>10.893317192786418</c:v>
                </c:pt>
                <c:pt idx="8">
                  <c:v>8.6843449589002919</c:v>
                </c:pt>
                <c:pt idx="9">
                  <c:v>6.6342637451942617</c:v>
                </c:pt>
                <c:pt idx="10">
                  <c:v>5.3087670219778458</c:v>
                </c:pt>
                <c:pt idx="11">
                  <c:v>2.5653329874845991</c:v>
                </c:pt>
                <c:pt idx="12">
                  <c:v>0.95662828030490477</c:v>
                </c:pt>
                <c:pt idx="13">
                  <c:v>0.21511144953620379</c:v>
                </c:pt>
              </c:numCache>
            </c:numRef>
          </c:val>
        </c:ser>
        <c:dLbls>
          <c:showLegendKey val="0"/>
          <c:showVal val="0"/>
          <c:showCatName val="0"/>
          <c:showSerName val="0"/>
          <c:showPercent val="0"/>
          <c:showBubbleSize val="0"/>
        </c:dLbls>
        <c:gapWidth val="150"/>
        <c:axId val="80545280"/>
        <c:axId val="80546816"/>
      </c:barChart>
      <c:catAx>
        <c:axId val="80545280"/>
        <c:scaling>
          <c:orientation val="minMax"/>
        </c:scaling>
        <c:delete val="0"/>
        <c:axPos val="b"/>
        <c:majorTickMark val="out"/>
        <c:minorTickMark val="none"/>
        <c:tickLblPos val="nextTo"/>
        <c:crossAx val="80546816"/>
        <c:crosses val="autoZero"/>
        <c:auto val="1"/>
        <c:lblAlgn val="ctr"/>
        <c:lblOffset val="100"/>
        <c:noMultiLvlLbl val="0"/>
      </c:catAx>
      <c:valAx>
        <c:axId val="80546816"/>
        <c:scaling>
          <c:orientation val="minMax"/>
        </c:scaling>
        <c:delete val="0"/>
        <c:axPos val="l"/>
        <c:majorGridlines/>
        <c:numFmt formatCode="General" sourceLinked="1"/>
        <c:majorTickMark val="out"/>
        <c:minorTickMark val="none"/>
        <c:tickLblPos val="nextTo"/>
        <c:crossAx val="805452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214872334506572"/>
          <c:y val="3.5256410256410256E-2"/>
          <c:w val="0.62903975712713334"/>
          <c:h val="0.88444982838683628"/>
        </c:manualLayout>
      </c:layout>
      <c:barChart>
        <c:barDir val="bar"/>
        <c:grouping val="stacked"/>
        <c:varyColors val="0"/>
        <c:ser>
          <c:idx val="0"/>
          <c:order val="0"/>
          <c:tx>
            <c:strRef>
              <c:f>[2]Könsfördelning!$B$2</c:f>
              <c:strCache>
                <c:ptCount val="1"/>
                <c:pt idx="0">
                  <c:v>Kvinnor</c:v>
                </c:pt>
              </c:strCache>
            </c:strRef>
          </c:tx>
          <c:invertIfNegative val="0"/>
          <c:cat>
            <c:strRef>
              <c:f>[2]Könsfördelning!$A$3:$A$18</c:f>
              <c:strCache>
                <c:ptCount val="16"/>
                <c:pt idx="0">
                  <c:v>Tandhygienistexamen</c:v>
                </c:pt>
                <c:pt idx="1">
                  <c:v>Studie- och yrkesvägledarexamen</c:v>
                </c:pt>
                <c:pt idx="2">
                  <c:v>Arkitektexamen</c:v>
                </c:pt>
                <c:pt idx="3">
                  <c:v>Sjukgymnastexamen</c:v>
                </c:pt>
                <c:pt idx="4">
                  <c:v>Civilekonomexamen</c:v>
                </c:pt>
                <c:pt idx="5">
                  <c:v>Grundlärarexamen</c:v>
                </c:pt>
                <c:pt idx="6">
                  <c:v>Specialistsjuksköterskeexamen</c:v>
                </c:pt>
                <c:pt idx="7">
                  <c:v>Ämneslärarexamen</c:v>
                </c:pt>
                <c:pt idx="8">
                  <c:v>Läkarexamen</c:v>
                </c:pt>
                <c:pt idx="9">
                  <c:v>Psykologexamen</c:v>
                </c:pt>
                <c:pt idx="10">
                  <c:v>Högskoleingenjörsexamen</c:v>
                </c:pt>
                <c:pt idx="11">
                  <c:v>Förskollärarexamen</c:v>
                </c:pt>
                <c:pt idx="12">
                  <c:v>Socionomexamen</c:v>
                </c:pt>
                <c:pt idx="13">
                  <c:v>Juristexamen</c:v>
                </c:pt>
                <c:pt idx="14">
                  <c:v>Sjuksköterskeexamen</c:v>
                </c:pt>
                <c:pt idx="15">
                  <c:v>Civilingenjörsexamen</c:v>
                </c:pt>
              </c:strCache>
            </c:strRef>
          </c:cat>
          <c:val>
            <c:numRef>
              <c:f>[2]Könsfördelning!$B$3:$B$18</c:f>
              <c:numCache>
                <c:formatCode>General</c:formatCode>
                <c:ptCount val="16"/>
                <c:pt idx="0">
                  <c:v>945</c:v>
                </c:pt>
                <c:pt idx="1">
                  <c:v>862</c:v>
                </c:pt>
                <c:pt idx="2">
                  <c:v>1146</c:v>
                </c:pt>
                <c:pt idx="3">
                  <c:v>1542</c:v>
                </c:pt>
                <c:pt idx="4">
                  <c:v>1456</c:v>
                </c:pt>
                <c:pt idx="5">
                  <c:v>2885</c:v>
                </c:pt>
                <c:pt idx="6">
                  <c:v>3343</c:v>
                </c:pt>
                <c:pt idx="7">
                  <c:v>2036</c:v>
                </c:pt>
                <c:pt idx="8">
                  <c:v>2951</c:v>
                </c:pt>
                <c:pt idx="9">
                  <c:v>3636</c:v>
                </c:pt>
                <c:pt idx="10">
                  <c:v>1322</c:v>
                </c:pt>
                <c:pt idx="11">
                  <c:v>5574</c:v>
                </c:pt>
                <c:pt idx="12">
                  <c:v>5436</c:v>
                </c:pt>
                <c:pt idx="13">
                  <c:v>4036</c:v>
                </c:pt>
                <c:pt idx="14">
                  <c:v>6826</c:v>
                </c:pt>
                <c:pt idx="15">
                  <c:v>3270</c:v>
                </c:pt>
              </c:numCache>
            </c:numRef>
          </c:val>
        </c:ser>
        <c:ser>
          <c:idx val="1"/>
          <c:order val="1"/>
          <c:tx>
            <c:strRef>
              <c:f>[2]Könsfördelning!$C$2</c:f>
              <c:strCache>
                <c:ptCount val="1"/>
                <c:pt idx="0">
                  <c:v>Män</c:v>
                </c:pt>
              </c:strCache>
            </c:strRef>
          </c:tx>
          <c:invertIfNegative val="0"/>
          <c:cat>
            <c:strRef>
              <c:f>[2]Könsfördelning!$A$3:$A$18</c:f>
              <c:strCache>
                <c:ptCount val="16"/>
                <c:pt idx="0">
                  <c:v>Tandhygienistexamen</c:v>
                </c:pt>
                <c:pt idx="1">
                  <c:v>Studie- och yrkesvägledarexamen</c:v>
                </c:pt>
                <c:pt idx="2">
                  <c:v>Arkitektexamen</c:v>
                </c:pt>
                <c:pt idx="3">
                  <c:v>Sjukgymnastexamen</c:v>
                </c:pt>
                <c:pt idx="4">
                  <c:v>Civilekonomexamen</c:v>
                </c:pt>
                <c:pt idx="5">
                  <c:v>Grundlärarexamen</c:v>
                </c:pt>
                <c:pt idx="6">
                  <c:v>Specialistsjuksköterskeexamen</c:v>
                </c:pt>
                <c:pt idx="7">
                  <c:v>Ämneslärarexamen</c:v>
                </c:pt>
                <c:pt idx="8">
                  <c:v>Läkarexamen</c:v>
                </c:pt>
                <c:pt idx="9">
                  <c:v>Psykologexamen</c:v>
                </c:pt>
                <c:pt idx="10">
                  <c:v>Högskoleingenjörsexamen</c:v>
                </c:pt>
                <c:pt idx="11">
                  <c:v>Förskollärarexamen</c:v>
                </c:pt>
                <c:pt idx="12">
                  <c:v>Socionomexamen</c:v>
                </c:pt>
                <c:pt idx="13">
                  <c:v>Juristexamen</c:v>
                </c:pt>
                <c:pt idx="14">
                  <c:v>Sjuksköterskeexamen</c:v>
                </c:pt>
                <c:pt idx="15">
                  <c:v>Civilingenjörsexamen</c:v>
                </c:pt>
              </c:strCache>
            </c:strRef>
          </c:cat>
          <c:val>
            <c:numRef>
              <c:f>[2]Könsfördelning!$C$3:$C$18</c:f>
              <c:numCache>
                <c:formatCode>General</c:formatCode>
                <c:ptCount val="16"/>
                <c:pt idx="0">
                  <c:v>82</c:v>
                </c:pt>
                <c:pt idx="1">
                  <c:v>172</c:v>
                </c:pt>
                <c:pt idx="2">
                  <c:v>797</c:v>
                </c:pt>
                <c:pt idx="3">
                  <c:v>956</c:v>
                </c:pt>
                <c:pt idx="4">
                  <c:v>1500</c:v>
                </c:pt>
                <c:pt idx="5">
                  <c:v>924</c:v>
                </c:pt>
                <c:pt idx="6">
                  <c:v>588</c:v>
                </c:pt>
                <c:pt idx="7">
                  <c:v>1903</c:v>
                </c:pt>
                <c:pt idx="8">
                  <c:v>2055</c:v>
                </c:pt>
                <c:pt idx="9">
                  <c:v>1470</c:v>
                </c:pt>
                <c:pt idx="10">
                  <c:v>3997</c:v>
                </c:pt>
                <c:pt idx="11">
                  <c:v>513</c:v>
                </c:pt>
                <c:pt idx="12">
                  <c:v>1029</c:v>
                </c:pt>
                <c:pt idx="13">
                  <c:v>2507</c:v>
                </c:pt>
                <c:pt idx="14">
                  <c:v>1150</c:v>
                </c:pt>
                <c:pt idx="15">
                  <c:v>8163</c:v>
                </c:pt>
              </c:numCache>
            </c:numRef>
          </c:val>
        </c:ser>
        <c:dLbls>
          <c:showLegendKey val="0"/>
          <c:showVal val="0"/>
          <c:showCatName val="0"/>
          <c:showSerName val="0"/>
          <c:showPercent val="0"/>
          <c:showBubbleSize val="0"/>
        </c:dLbls>
        <c:gapWidth val="75"/>
        <c:overlap val="100"/>
        <c:axId val="149486208"/>
        <c:axId val="149588224"/>
      </c:barChart>
      <c:catAx>
        <c:axId val="149486208"/>
        <c:scaling>
          <c:orientation val="minMax"/>
        </c:scaling>
        <c:delete val="0"/>
        <c:axPos val="l"/>
        <c:majorTickMark val="out"/>
        <c:minorTickMark val="none"/>
        <c:tickLblPos val="nextTo"/>
        <c:crossAx val="149588224"/>
        <c:crosses val="autoZero"/>
        <c:auto val="1"/>
        <c:lblAlgn val="ctr"/>
        <c:lblOffset val="100"/>
        <c:noMultiLvlLbl val="0"/>
      </c:catAx>
      <c:valAx>
        <c:axId val="149588224"/>
        <c:scaling>
          <c:orientation val="minMax"/>
          <c:max val="12000"/>
        </c:scaling>
        <c:delete val="0"/>
        <c:axPos val="b"/>
        <c:majorGridlines/>
        <c:numFmt formatCode="General" sourceLinked="1"/>
        <c:majorTickMark val="out"/>
        <c:minorTickMark val="none"/>
        <c:tickLblPos val="nextTo"/>
        <c:crossAx val="149486208"/>
        <c:crosses val="autoZero"/>
        <c:crossBetween val="between"/>
      </c:valAx>
    </c:plotArea>
    <c:legend>
      <c:legendPos val="r"/>
      <c:layout>
        <c:manualLayout>
          <c:xMode val="edge"/>
          <c:yMode val="edge"/>
          <c:x val="0.83766561437884779"/>
          <c:y val="0.39075989299414499"/>
          <c:w val="0.10295418002379927"/>
          <c:h val="0.11591611144760751"/>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'[6]11. Studenterna'!$B$3</c:f>
              <c:strCache>
                <c:ptCount val="1"/>
                <c:pt idx="0">
                  <c:v>"2003"</c:v>
                </c:pt>
              </c:strCache>
            </c:strRef>
          </c:tx>
          <c:invertIfNegative val="0"/>
          <c:cat>
            <c:strRef>
              <c:f>'[6]11. Studenterna'!$A$4:$A$8</c:f>
              <c:strCache>
                <c:ptCount val="5"/>
                <c:pt idx="0">
                  <c:v>-21</c:v>
                </c:pt>
                <c:pt idx="1">
                  <c:v>22-24</c:v>
                </c:pt>
                <c:pt idx="2">
                  <c:v>25-29</c:v>
                </c:pt>
                <c:pt idx="3">
                  <c:v>30-34</c:v>
                </c:pt>
                <c:pt idx="4">
                  <c:v>35-</c:v>
                </c:pt>
              </c:strCache>
            </c:strRef>
          </c:cat>
          <c:val>
            <c:numRef>
              <c:f>'[6]11. Studenterna'!$B$4:$B$8</c:f>
              <c:numCache>
                <c:formatCode>General</c:formatCode>
                <c:ptCount val="5"/>
                <c:pt idx="0">
                  <c:v>17.242597479195528</c:v>
                </c:pt>
                <c:pt idx="1">
                  <c:v>26.649689276904503</c:v>
                </c:pt>
                <c:pt idx="2">
                  <c:v>22.237513477979057</c:v>
                </c:pt>
                <c:pt idx="3">
                  <c:v>10.988508006917929</c:v>
                </c:pt>
                <c:pt idx="4">
                  <c:v>22.881691759002983</c:v>
                </c:pt>
              </c:numCache>
            </c:numRef>
          </c:val>
        </c:ser>
        <c:ser>
          <c:idx val="1"/>
          <c:order val="1"/>
          <c:tx>
            <c:strRef>
              <c:f>'[6]11. Studenterna'!$C$3</c:f>
              <c:strCache>
                <c:ptCount val="1"/>
                <c:pt idx="0">
                  <c:v>"2008"</c:v>
                </c:pt>
              </c:strCache>
            </c:strRef>
          </c:tx>
          <c:invertIfNegative val="0"/>
          <c:cat>
            <c:strRef>
              <c:f>'[6]11. Studenterna'!$A$4:$A$8</c:f>
              <c:strCache>
                <c:ptCount val="5"/>
                <c:pt idx="0">
                  <c:v>-21</c:v>
                </c:pt>
                <c:pt idx="1">
                  <c:v>22-24</c:v>
                </c:pt>
                <c:pt idx="2">
                  <c:v>25-29</c:v>
                </c:pt>
                <c:pt idx="3">
                  <c:v>30-34</c:v>
                </c:pt>
                <c:pt idx="4">
                  <c:v>35-</c:v>
                </c:pt>
              </c:strCache>
            </c:strRef>
          </c:cat>
          <c:val>
            <c:numRef>
              <c:f>'[6]11. Studenterna'!$C$4:$C$8</c:f>
              <c:numCache>
                <c:formatCode>General</c:formatCode>
                <c:ptCount val="5"/>
                <c:pt idx="0">
                  <c:v>20.553274839679091</c:v>
                </c:pt>
                <c:pt idx="1">
                  <c:v>26.402640264026399</c:v>
                </c:pt>
                <c:pt idx="2">
                  <c:v>21.325699643135046</c:v>
                </c:pt>
                <c:pt idx="3">
                  <c:v>9.520982586063484</c:v>
                </c:pt>
                <c:pt idx="4">
                  <c:v>22.197402667095979</c:v>
                </c:pt>
              </c:numCache>
            </c:numRef>
          </c:val>
        </c:ser>
        <c:ser>
          <c:idx val="2"/>
          <c:order val="2"/>
          <c:tx>
            <c:strRef>
              <c:f>'[6]11. Studenterna'!$D$3</c:f>
              <c:strCache>
                <c:ptCount val="1"/>
                <c:pt idx="0">
                  <c:v>"2013"</c:v>
                </c:pt>
              </c:strCache>
            </c:strRef>
          </c:tx>
          <c:invertIfNegative val="0"/>
          <c:cat>
            <c:strRef>
              <c:f>'[6]11. Studenterna'!$A$4:$A$8</c:f>
              <c:strCache>
                <c:ptCount val="5"/>
                <c:pt idx="0">
                  <c:v>-21</c:v>
                </c:pt>
                <c:pt idx="1">
                  <c:v>22-24</c:v>
                </c:pt>
                <c:pt idx="2">
                  <c:v>25-29</c:v>
                </c:pt>
                <c:pt idx="3">
                  <c:v>30-34</c:v>
                </c:pt>
                <c:pt idx="4">
                  <c:v>35-</c:v>
                </c:pt>
              </c:strCache>
            </c:strRef>
          </c:cat>
          <c:val>
            <c:numRef>
              <c:f>'[6]11. Studenterna'!$D$4:$D$8</c:f>
              <c:numCache>
                <c:formatCode>General</c:formatCode>
                <c:ptCount val="5"/>
                <c:pt idx="0">
                  <c:v>23.18466412232782</c:v>
                </c:pt>
                <c:pt idx="1">
                  <c:v>28.837087480356203</c:v>
                </c:pt>
                <c:pt idx="2">
                  <c:v>21.825812567038337</c:v>
                </c:pt>
                <c:pt idx="3">
                  <c:v>8.5905734740203048</c:v>
                </c:pt>
                <c:pt idx="4">
                  <c:v>17.561862356257326</c:v>
                </c:pt>
              </c:numCache>
            </c:numRef>
          </c:val>
        </c:ser>
        <c:dLbls>
          <c:showLegendKey val="0"/>
          <c:showVal val="0"/>
          <c:showCatName val="0"/>
          <c:showSerName val="0"/>
          <c:showPercent val="0"/>
          <c:showBubbleSize val="0"/>
        </c:dLbls>
        <c:gapWidth val="150"/>
        <c:axId val="80925440"/>
        <c:axId val="80926976"/>
      </c:barChart>
      <c:catAx>
        <c:axId val="80925440"/>
        <c:scaling>
          <c:orientation val="minMax"/>
        </c:scaling>
        <c:delete val="0"/>
        <c:axPos val="b"/>
        <c:majorTickMark val="out"/>
        <c:minorTickMark val="none"/>
        <c:tickLblPos val="nextTo"/>
        <c:crossAx val="80926976"/>
        <c:crosses val="autoZero"/>
        <c:auto val="1"/>
        <c:lblAlgn val="ctr"/>
        <c:lblOffset val="100"/>
        <c:noMultiLvlLbl val="0"/>
      </c:catAx>
      <c:valAx>
        <c:axId val="80926976"/>
        <c:scaling>
          <c:orientation val="minMax"/>
        </c:scaling>
        <c:delete val="0"/>
        <c:axPos val="l"/>
        <c:majorGridlines/>
        <c:numFmt formatCode="General" sourceLinked="1"/>
        <c:majorTickMark val="out"/>
        <c:minorTickMark val="none"/>
        <c:tickLblPos val="nextTo"/>
        <c:crossAx val="809254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'[6]12 Studenterna'!$B$4</c:f>
              <c:strCache>
                <c:ptCount val="1"/>
                <c:pt idx="0">
                  <c:v>Förändring i gruppens storlek i befolkningen</c:v>
                </c:pt>
              </c:strCache>
            </c:strRef>
          </c:tx>
          <c:invertIfNegative val="0"/>
          <c:cat>
            <c:strRef>
              <c:f>'[6]12 Studenterna'!$A$5:$A$9</c:f>
              <c:strCache>
                <c:ptCount val="5"/>
                <c:pt idx="0">
                  <c:v>19-21</c:v>
                </c:pt>
                <c:pt idx="1">
                  <c:v>22-24</c:v>
                </c:pt>
                <c:pt idx="2">
                  <c:v>25-29</c:v>
                </c:pt>
                <c:pt idx="3">
                  <c:v>30-34</c:v>
                </c:pt>
                <c:pt idx="4">
                  <c:v>35-</c:v>
                </c:pt>
              </c:strCache>
            </c:strRef>
          </c:cat>
          <c:val>
            <c:numRef>
              <c:f>'[6]12 Studenterna'!$B$5:$B$9</c:f>
              <c:numCache>
                <c:formatCode>General</c:formatCode>
                <c:ptCount val="5"/>
                <c:pt idx="0">
                  <c:v>25.266041478692248</c:v>
                </c:pt>
                <c:pt idx="1">
                  <c:v>29.705292841922891</c:v>
                </c:pt>
                <c:pt idx="2">
                  <c:v>13.545078613043238</c:v>
                </c:pt>
                <c:pt idx="3">
                  <c:v>-1.496298655563999</c:v>
                </c:pt>
                <c:pt idx="4">
                  <c:v>8.0501775973379495</c:v>
                </c:pt>
              </c:numCache>
            </c:numRef>
          </c:val>
        </c:ser>
        <c:ser>
          <c:idx val="1"/>
          <c:order val="1"/>
          <c:tx>
            <c:strRef>
              <c:f>'[6]12 Studenterna'!$C$4</c:f>
              <c:strCache>
                <c:ptCount val="1"/>
                <c:pt idx="0">
                  <c:v>Förändring i antal registrerade i högskoleutbildning</c:v>
                </c:pt>
              </c:strCache>
            </c:strRef>
          </c:tx>
          <c:invertIfNegative val="0"/>
          <c:cat>
            <c:strRef>
              <c:f>'[6]12 Studenterna'!$A$5:$A$9</c:f>
              <c:strCache>
                <c:ptCount val="5"/>
                <c:pt idx="0">
                  <c:v>19-21</c:v>
                </c:pt>
                <c:pt idx="1">
                  <c:v>22-24</c:v>
                </c:pt>
                <c:pt idx="2">
                  <c:v>25-29</c:v>
                </c:pt>
                <c:pt idx="3">
                  <c:v>30-34</c:v>
                </c:pt>
                <c:pt idx="4">
                  <c:v>35-</c:v>
                </c:pt>
              </c:strCache>
            </c:strRef>
          </c:cat>
          <c:val>
            <c:numRef>
              <c:f>'[6]12 Studenterna'!$C$5:$C$9</c:f>
              <c:numCache>
                <c:formatCode>General</c:formatCode>
                <c:ptCount val="5"/>
                <c:pt idx="0">
                  <c:v>32.146709816612741</c:v>
                </c:pt>
                <c:pt idx="1">
                  <c:v>6.6061116042096524</c:v>
                </c:pt>
                <c:pt idx="2">
                  <c:v>-3.3043238016300602</c:v>
                </c:pt>
                <c:pt idx="3">
                  <c:v>-22.979508540437788</c:v>
                </c:pt>
                <c:pt idx="4">
                  <c:v>-24.385463235195402</c:v>
                </c:pt>
              </c:numCache>
            </c:numRef>
          </c:val>
        </c:ser>
        <c:dLbls>
          <c:showLegendKey val="0"/>
          <c:showVal val="0"/>
          <c:showCatName val="0"/>
          <c:showSerName val="0"/>
          <c:showPercent val="0"/>
          <c:showBubbleSize val="0"/>
        </c:dLbls>
        <c:gapWidth val="150"/>
        <c:axId val="92662784"/>
        <c:axId val="92676864"/>
      </c:barChart>
      <c:catAx>
        <c:axId val="92662784"/>
        <c:scaling>
          <c:orientation val="minMax"/>
        </c:scaling>
        <c:delete val="0"/>
        <c:axPos val="b"/>
        <c:majorTickMark val="out"/>
        <c:minorTickMark val="none"/>
        <c:tickLblPos val="nextTo"/>
        <c:crossAx val="92676864"/>
        <c:crosses val="autoZero"/>
        <c:auto val="1"/>
        <c:lblAlgn val="ctr"/>
        <c:lblOffset val="100"/>
        <c:noMultiLvlLbl val="0"/>
      </c:catAx>
      <c:valAx>
        <c:axId val="92676864"/>
        <c:scaling>
          <c:orientation val="minMax"/>
        </c:scaling>
        <c:delete val="0"/>
        <c:axPos val="l"/>
        <c:majorGridlines/>
        <c:numFmt formatCode="General" sourceLinked="1"/>
        <c:majorTickMark val="out"/>
        <c:minorTickMark val="none"/>
        <c:tickLblPos val="nextTo"/>
        <c:crossAx val="92662784"/>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'[7]Examinerade diagram'!$A$3</c:f>
              <c:strCache>
                <c:ptCount val="1"/>
                <c:pt idx="0">
                  <c:v>Antal examina</c:v>
                </c:pt>
              </c:strCache>
            </c:strRef>
          </c:tx>
          <c:marker>
            <c:symbol val="none"/>
          </c:marker>
          <c:cat>
            <c:strRef>
              <c:f>'[7]Examinerade diagram'!$B$2:$K$2</c:f>
              <c:strCache>
                <c:ptCount val="10"/>
                <c:pt idx="0">
                  <c:v>2003/04</c:v>
                </c:pt>
                <c:pt idx="1">
                  <c:v>2004/05</c:v>
                </c:pt>
                <c:pt idx="2">
                  <c:v>2005/06</c:v>
                </c:pt>
                <c:pt idx="3">
                  <c:v>2006/07</c:v>
                </c:pt>
                <c:pt idx="4">
                  <c:v>2007/08</c:v>
                </c:pt>
                <c:pt idx="5">
                  <c:v>2008/09</c:v>
                </c:pt>
                <c:pt idx="6">
                  <c:v>2009/10</c:v>
                </c:pt>
                <c:pt idx="7">
                  <c:v>2010/11</c:v>
                </c:pt>
                <c:pt idx="8">
                  <c:v>2011/12</c:v>
                </c:pt>
                <c:pt idx="9">
                  <c:v>2012/13</c:v>
                </c:pt>
              </c:strCache>
            </c:strRef>
          </c:cat>
          <c:val>
            <c:numRef>
              <c:f>'[7]Examinerade diagram'!$B$3:$K$3</c:f>
              <c:numCache>
                <c:formatCode>General</c:formatCode>
                <c:ptCount val="10"/>
                <c:pt idx="0">
                  <c:v>53120</c:v>
                </c:pt>
                <c:pt idx="1">
                  <c:v>57673</c:v>
                </c:pt>
                <c:pt idx="2">
                  <c:v>59578</c:v>
                </c:pt>
                <c:pt idx="3">
                  <c:v>58563</c:v>
                </c:pt>
                <c:pt idx="4">
                  <c:v>58689</c:v>
                </c:pt>
                <c:pt idx="5">
                  <c:v>57930</c:v>
                </c:pt>
                <c:pt idx="6">
                  <c:v>61126</c:v>
                </c:pt>
                <c:pt idx="7">
                  <c:v>71562</c:v>
                </c:pt>
                <c:pt idx="8">
                  <c:v>70076</c:v>
                </c:pt>
                <c:pt idx="9">
                  <c:v>74385</c:v>
                </c:pt>
              </c:numCache>
            </c:numRef>
          </c:val>
          <c:smooth val="0"/>
        </c:ser>
        <c:ser>
          <c:idx val="1"/>
          <c:order val="1"/>
          <c:tx>
            <c:strRef>
              <c:f>'[7]Examinerade diagram'!$A$4</c:f>
              <c:strCache>
                <c:ptCount val="1"/>
                <c:pt idx="0">
                  <c:v>Antal examinerade</c:v>
                </c:pt>
              </c:strCache>
            </c:strRef>
          </c:tx>
          <c:marker>
            <c:symbol val="none"/>
          </c:marker>
          <c:cat>
            <c:strRef>
              <c:f>'[7]Examinerade diagram'!$B$2:$K$2</c:f>
              <c:strCache>
                <c:ptCount val="10"/>
                <c:pt idx="0">
                  <c:v>2003/04</c:v>
                </c:pt>
                <c:pt idx="1">
                  <c:v>2004/05</c:v>
                </c:pt>
                <c:pt idx="2">
                  <c:v>2005/06</c:v>
                </c:pt>
                <c:pt idx="3">
                  <c:v>2006/07</c:v>
                </c:pt>
                <c:pt idx="4">
                  <c:v>2007/08</c:v>
                </c:pt>
                <c:pt idx="5">
                  <c:v>2008/09</c:v>
                </c:pt>
                <c:pt idx="6">
                  <c:v>2009/10</c:v>
                </c:pt>
                <c:pt idx="7">
                  <c:v>2010/11</c:v>
                </c:pt>
                <c:pt idx="8">
                  <c:v>2011/12</c:v>
                </c:pt>
                <c:pt idx="9">
                  <c:v>2012/13</c:v>
                </c:pt>
              </c:strCache>
            </c:strRef>
          </c:cat>
          <c:val>
            <c:numRef>
              <c:f>'[7]Examinerade diagram'!$B$4:$K$4</c:f>
              <c:numCache>
                <c:formatCode>General</c:formatCode>
                <c:ptCount val="10"/>
                <c:pt idx="0">
                  <c:v>47528</c:v>
                </c:pt>
                <c:pt idx="1">
                  <c:v>51452</c:v>
                </c:pt>
                <c:pt idx="2">
                  <c:v>53328</c:v>
                </c:pt>
                <c:pt idx="3">
                  <c:v>52330</c:v>
                </c:pt>
                <c:pt idx="4">
                  <c:v>52319</c:v>
                </c:pt>
                <c:pt idx="5">
                  <c:v>50405</c:v>
                </c:pt>
                <c:pt idx="6">
                  <c:v>52357</c:v>
                </c:pt>
                <c:pt idx="7">
                  <c:v>60941</c:v>
                </c:pt>
                <c:pt idx="8">
                  <c:v>59216</c:v>
                </c:pt>
                <c:pt idx="9">
                  <c:v>62928</c:v>
                </c:pt>
              </c:numCache>
            </c:numRef>
          </c:val>
          <c:smooth val="0"/>
        </c:ser>
        <c:dLbls>
          <c:showLegendKey val="0"/>
          <c:showVal val="0"/>
          <c:showCatName val="0"/>
          <c:showSerName val="0"/>
          <c:showPercent val="0"/>
          <c:showBubbleSize val="0"/>
        </c:dLbls>
        <c:marker val="1"/>
        <c:smooth val="0"/>
        <c:axId val="149513728"/>
        <c:axId val="149515264"/>
      </c:lineChart>
      <c:catAx>
        <c:axId val="149513728"/>
        <c:scaling>
          <c:orientation val="minMax"/>
        </c:scaling>
        <c:delete val="0"/>
        <c:axPos val="b"/>
        <c:majorTickMark val="out"/>
        <c:minorTickMark val="none"/>
        <c:tickLblPos val="nextTo"/>
        <c:crossAx val="149515264"/>
        <c:crosses val="autoZero"/>
        <c:auto val="1"/>
        <c:lblAlgn val="ctr"/>
        <c:lblOffset val="100"/>
        <c:noMultiLvlLbl val="0"/>
      </c:catAx>
      <c:valAx>
        <c:axId val="149515264"/>
        <c:scaling>
          <c:orientation val="minMax"/>
        </c:scaling>
        <c:delete val="0"/>
        <c:axPos val="l"/>
        <c:majorGridlines/>
        <c:numFmt formatCode="#,##0" sourceLinked="0"/>
        <c:majorTickMark val="out"/>
        <c:minorTickMark val="none"/>
        <c:tickLblPos val="nextTo"/>
        <c:crossAx val="1495137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'[7]Inresande-förstagångsex'!$A$17:$D$17</c:f>
              <c:strCache>
                <c:ptCount val="1"/>
                <c:pt idx="0">
                  <c:v>Examinerade, både svenska och inresande</c:v>
                </c:pt>
              </c:strCache>
            </c:strRef>
          </c:tx>
          <c:marker>
            <c:symbol val="none"/>
          </c:marker>
          <c:cat>
            <c:strRef>
              <c:f>'[7]Inresande-förstagångsex'!$E$16:$N$16</c:f>
              <c:strCache>
                <c:ptCount val="10"/>
                <c:pt idx="0">
                  <c:v>2003/04</c:v>
                </c:pt>
                <c:pt idx="1">
                  <c:v>2004/05</c:v>
                </c:pt>
                <c:pt idx="2">
                  <c:v>2005/06</c:v>
                </c:pt>
                <c:pt idx="3">
                  <c:v>2006/07</c:v>
                </c:pt>
                <c:pt idx="4">
                  <c:v>2007/08</c:v>
                </c:pt>
                <c:pt idx="5">
                  <c:v>2008/09</c:v>
                </c:pt>
                <c:pt idx="6">
                  <c:v>2009/10</c:v>
                </c:pt>
                <c:pt idx="7">
                  <c:v>2010/11</c:v>
                </c:pt>
                <c:pt idx="8">
                  <c:v>2011/12</c:v>
                </c:pt>
                <c:pt idx="9">
                  <c:v>2012/13</c:v>
                </c:pt>
              </c:strCache>
            </c:strRef>
          </c:cat>
          <c:val>
            <c:numRef>
              <c:f>'[7]Inresande-förstagångsex'!$E$17:$N$17</c:f>
              <c:numCache>
                <c:formatCode>General</c:formatCode>
                <c:ptCount val="10"/>
                <c:pt idx="0">
                  <c:v>47528</c:v>
                </c:pt>
                <c:pt idx="1">
                  <c:v>51452</c:v>
                </c:pt>
                <c:pt idx="2">
                  <c:v>53328</c:v>
                </c:pt>
                <c:pt idx="3">
                  <c:v>52330</c:v>
                </c:pt>
                <c:pt idx="4">
                  <c:v>52319</c:v>
                </c:pt>
                <c:pt idx="5">
                  <c:v>50405</c:v>
                </c:pt>
                <c:pt idx="6">
                  <c:v>52357</c:v>
                </c:pt>
                <c:pt idx="7">
                  <c:v>60941</c:v>
                </c:pt>
                <c:pt idx="8">
                  <c:v>59216</c:v>
                </c:pt>
                <c:pt idx="9">
                  <c:v>62928</c:v>
                </c:pt>
              </c:numCache>
            </c:numRef>
          </c:val>
          <c:smooth val="0"/>
        </c:ser>
        <c:ser>
          <c:idx val="1"/>
          <c:order val="1"/>
          <c:tx>
            <c:strRef>
              <c:f>'[7]Inresande-förstagångsex'!$A$18:$D$18</c:f>
              <c:strCache>
                <c:ptCount val="1"/>
                <c:pt idx="0">
                  <c:v>Examinerade, enbart svenska</c:v>
                </c:pt>
              </c:strCache>
            </c:strRef>
          </c:tx>
          <c:marker>
            <c:symbol val="none"/>
          </c:marker>
          <c:cat>
            <c:strRef>
              <c:f>'[7]Inresande-förstagångsex'!$E$16:$N$16</c:f>
              <c:strCache>
                <c:ptCount val="10"/>
                <c:pt idx="0">
                  <c:v>2003/04</c:v>
                </c:pt>
                <c:pt idx="1">
                  <c:v>2004/05</c:v>
                </c:pt>
                <c:pt idx="2">
                  <c:v>2005/06</c:v>
                </c:pt>
                <c:pt idx="3">
                  <c:v>2006/07</c:v>
                </c:pt>
                <c:pt idx="4">
                  <c:v>2007/08</c:v>
                </c:pt>
                <c:pt idx="5">
                  <c:v>2008/09</c:v>
                </c:pt>
                <c:pt idx="6">
                  <c:v>2009/10</c:v>
                </c:pt>
                <c:pt idx="7">
                  <c:v>2010/11</c:v>
                </c:pt>
                <c:pt idx="8">
                  <c:v>2011/12</c:v>
                </c:pt>
                <c:pt idx="9">
                  <c:v>2012/13</c:v>
                </c:pt>
              </c:strCache>
            </c:strRef>
          </c:cat>
          <c:val>
            <c:numRef>
              <c:f>'[7]Inresande-förstagångsex'!$E$18:$N$18</c:f>
              <c:numCache>
                <c:formatCode>General</c:formatCode>
                <c:ptCount val="10"/>
                <c:pt idx="0">
                  <c:v>45840</c:v>
                </c:pt>
                <c:pt idx="1">
                  <c:v>49132</c:v>
                </c:pt>
                <c:pt idx="2">
                  <c:v>50469</c:v>
                </c:pt>
                <c:pt idx="3">
                  <c:v>48888</c:v>
                </c:pt>
                <c:pt idx="4">
                  <c:v>48627</c:v>
                </c:pt>
                <c:pt idx="5">
                  <c:v>46142</c:v>
                </c:pt>
                <c:pt idx="6">
                  <c:v>46696</c:v>
                </c:pt>
                <c:pt idx="7">
                  <c:v>54180</c:v>
                </c:pt>
                <c:pt idx="8">
                  <c:v>51431</c:v>
                </c:pt>
                <c:pt idx="9">
                  <c:v>55217</c:v>
                </c:pt>
              </c:numCache>
            </c:numRef>
          </c:val>
          <c:smooth val="0"/>
        </c:ser>
        <c:ser>
          <c:idx val="2"/>
          <c:order val="2"/>
          <c:tx>
            <c:strRef>
              <c:f>'[7]Inresande-förstagångsex'!$A$19:$D$19</c:f>
              <c:strCache>
                <c:ptCount val="1"/>
                <c:pt idx="0">
                  <c:v>Förstagångsexaminerade, enbart svenska</c:v>
                </c:pt>
              </c:strCache>
            </c:strRef>
          </c:tx>
          <c:marker>
            <c:symbol val="none"/>
          </c:marker>
          <c:cat>
            <c:strRef>
              <c:f>'[7]Inresande-förstagångsex'!$E$16:$N$16</c:f>
              <c:strCache>
                <c:ptCount val="10"/>
                <c:pt idx="0">
                  <c:v>2003/04</c:v>
                </c:pt>
                <c:pt idx="1">
                  <c:v>2004/05</c:v>
                </c:pt>
                <c:pt idx="2">
                  <c:v>2005/06</c:v>
                </c:pt>
                <c:pt idx="3">
                  <c:v>2006/07</c:v>
                </c:pt>
                <c:pt idx="4">
                  <c:v>2007/08</c:v>
                </c:pt>
                <c:pt idx="5">
                  <c:v>2008/09</c:v>
                </c:pt>
                <c:pt idx="6">
                  <c:v>2009/10</c:v>
                </c:pt>
                <c:pt idx="7">
                  <c:v>2010/11</c:v>
                </c:pt>
                <c:pt idx="8">
                  <c:v>2011/12</c:v>
                </c:pt>
                <c:pt idx="9">
                  <c:v>2012/13</c:v>
                </c:pt>
              </c:strCache>
            </c:strRef>
          </c:cat>
          <c:val>
            <c:numRef>
              <c:f>'[7]Inresande-förstagångsex'!$E$19:$N$19</c:f>
              <c:numCache>
                <c:formatCode>General</c:formatCode>
                <c:ptCount val="10"/>
                <c:pt idx="0">
                  <c:v>37512</c:v>
                </c:pt>
                <c:pt idx="1">
                  <c:v>39882</c:v>
                </c:pt>
                <c:pt idx="2">
                  <c:v>41164</c:v>
                </c:pt>
                <c:pt idx="3">
                  <c:v>39838</c:v>
                </c:pt>
                <c:pt idx="4">
                  <c:v>39768</c:v>
                </c:pt>
                <c:pt idx="5">
                  <c:v>37949</c:v>
                </c:pt>
                <c:pt idx="6">
                  <c:v>38343</c:v>
                </c:pt>
                <c:pt idx="7">
                  <c:v>44530</c:v>
                </c:pt>
                <c:pt idx="8">
                  <c:v>40793</c:v>
                </c:pt>
                <c:pt idx="9">
                  <c:v>44422</c:v>
                </c:pt>
              </c:numCache>
            </c:numRef>
          </c:val>
          <c:smooth val="0"/>
        </c:ser>
        <c:dLbls>
          <c:showLegendKey val="0"/>
          <c:showVal val="0"/>
          <c:showCatName val="0"/>
          <c:showSerName val="0"/>
          <c:showPercent val="0"/>
          <c:showBubbleSize val="0"/>
        </c:dLbls>
        <c:marker val="1"/>
        <c:smooth val="0"/>
        <c:axId val="234947328"/>
        <c:axId val="234948864"/>
      </c:lineChart>
      <c:catAx>
        <c:axId val="234947328"/>
        <c:scaling>
          <c:orientation val="minMax"/>
        </c:scaling>
        <c:delete val="0"/>
        <c:axPos val="b"/>
        <c:majorTickMark val="out"/>
        <c:minorTickMark val="none"/>
        <c:tickLblPos val="nextTo"/>
        <c:crossAx val="234948864"/>
        <c:crosses val="autoZero"/>
        <c:auto val="1"/>
        <c:lblAlgn val="ctr"/>
        <c:lblOffset val="100"/>
        <c:noMultiLvlLbl val="0"/>
      </c:catAx>
      <c:valAx>
        <c:axId val="234948864"/>
        <c:scaling>
          <c:orientation val="minMax"/>
        </c:scaling>
        <c:delete val="0"/>
        <c:axPos val="l"/>
        <c:majorGridlines/>
        <c:numFmt formatCode="General" sourceLinked="1"/>
        <c:majorTickMark val="out"/>
        <c:minorTickMark val="none"/>
        <c:tickLblPos val="nextTo"/>
        <c:crossAx val="234947328"/>
        <c:crosses val="autoZero"/>
        <c:crossBetween val="between"/>
      </c:valAx>
    </c:plotArea>
    <c:legend>
      <c:legendPos val="r"/>
      <c:layout>
        <c:manualLayout>
          <c:xMode val="edge"/>
          <c:yMode val="edge"/>
          <c:x val="0.61762379702537185"/>
          <c:y val="0.29051509186351704"/>
          <c:w val="0.36570953630796149"/>
          <c:h val="0.41896981627296587"/>
        </c:manualLayout>
      </c:layout>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Generella examina, yrkesexamina och konstnärliga examina</a:t>
            </a:r>
          </a:p>
        </c:rich>
      </c:tx>
      <c:layout/>
      <c:overlay val="0"/>
    </c:title>
    <c:autoTitleDeleted val="0"/>
    <c:plotArea>
      <c:layout/>
      <c:lineChart>
        <c:grouping val="standard"/>
        <c:varyColors val="0"/>
        <c:ser>
          <c:idx val="0"/>
          <c:order val="0"/>
          <c:tx>
            <c:strRef>
              <c:f>[8]Examenskategorier!$A$5</c:f>
              <c:strCache>
                <c:ptCount val="1"/>
                <c:pt idx="0">
                  <c:v>Generell examen                                                       </c:v>
                </c:pt>
              </c:strCache>
            </c:strRef>
          </c:tx>
          <c:marker>
            <c:symbol val="none"/>
          </c:marker>
          <c:cat>
            <c:strRef>
              <c:f>[8]Examenskategorier!$B$4:$K$4</c:f>
              <c:strCache>
                <c:ptCount val="10"/>
                <c:pt idx="0">
                  <c:v>2003/04</c:v>
                </c:pt>
                <c:pt idx="1">
                  <c:v>2004/05</c:v>
                </c:pt>
                <c:pt idx="2">
                  <c:v>2005/06</c:v>
                </c:pt>
                <c:pt idx="3">
                  <c:v>2006/07</c:v>
                </c:pt>
                <c:pt idx="4">
                  <c:v>2007/08</c:v>
                </c:pt>
                <c:pt idx="5">
                  <c:v>2008/09</c:v>
                </c:pt>
                <c:pt idx="6">
                  <c:v>2009/10</c:v>
                </c:pt>
                <c:pt idx="7">
                  <c:v>2010/11</c:v>
                </c:pt>
                <c:pt idx="8">
                  <c:v>2011/12</c:v>
                </c:pt>
                <c:pt idx="9">
                  <c:v>2012/13</c:v>
                </c:pt>
              </c:strCache>
            </c:strRef>
          </c:cat>
          <c:val>
            <c:numRef>
              <c:f>[8]Examenskategorier!$B$5:$K$5</c:f>
              <c:numCache>
                <c:formatCode>General</c:formatCode>
                <c:ptCount val="10"/>
                <c:pt idx="0">
                  <c:v>24715</c:v>
                </c:pt>
                <c:pt idx="1">
                  <c:v>27183</c:v>
                </c:pt>
                <c:pt idx="2">
                  <c:v>28058</c:v>
                </c:pt>
                <c:pt idx="3">
                  <c:v>27518</c:v>
                </c:pt>
                <c:pt idx="4">
                  <c:v>26893</c:v>
                </c:pt>
                <c:pt idx="5">
                  <c:v>28472</c:v>
                </c:pt>
                <c:pt idx="6">
                  <c:v>31878</c:v>
                </c:pt>
                <c:pt idx="7">
                  <c:v>37369</c:v>
                </c:pt>
                <c:pt idx="8">
                  <c:v>40787</c:v>
                </c:pt>
                <c:pt idx="9">
                  <c:v>42935</c:v>
                </c:pt>
              </c:numCache>
            </c:numRef>
          </c:val>
          <c:smooth val="0"/>
        </c:ser>
        <c:ser>
          <c:idx val="1"/>
          <c:order val="1"/>
          <c:tx>
            <c:strRef>
              <c:f>[8]Examenskategorier!$A$6</c:f>
              <c:strCache>
                <c:ptCount val="1"/>
                <c:pt idx="0">
                  <c:v>Yrkesexamen                                                           </c:v>
                </c:pt>
              </c:strCache>
            </c:strRef>
          </c:tx>
          <c:marker>
            <c:symbol val="none"/>
          </c:marker>
          <c:cat>
            <c:strRef>
              <c:f>[8]Examenskategorier!$B$4:$K$4</c:f>
              <c:strCache>
                <c:ptCount val="10"/>
                <c:pt idx="0">
                  <c:v>2003/04</c:v>
                </c:pt>
                <c:pt idx="1">
                  <c:v>2004/05</c:v>
                </c:pt>
                <c:pt idx="2">
                  <c:v>2005/06</c:v>
                </c:pt>
                <c:pt idx="3">
                  <c:v>2006/07</c:v>
                </c:pt>
                <c:pt idx="4">
                  <c:v>2007/08</c:v>
                </c:pt>
                <c:pt idx="5">
                  <c:v>2008/09</c:v>
                </c:pt>
                <c:pt idx="6">
                  <c:v>2009/10</c:v>
                </c:pt>
                <c:pt idx="7">
                  <c:v>2010/11</c:v>
                </c:pt>
                <c:pt idx="8">
                  <c:v>2011/12</c:v>
                </c:pt>
                <c:pt idx="9">
                  <c:v>2012/13</c:v>
                </c:pt>
              </c:strCache>
            </c:strRef>
          </c:cat>
          <c:val>
            <c:numRef>
              <c:f>[8]Examenskategorier!$B$6:$K$6</c:f>
              <c:numCache>
                <c:formatCode>General</c:formatCode>
                <c:ptCount val="10"/>
                <c:pt idx="0">
                  <c:v>28391</c:v>
                </c:pt>
                <c:pt idx="1">
                  <c:v>30479</c:v>
                </c:pt>
                <c:pt idx="2">
                  <c:v>31511</c:v>
                </c:pt>
                <c:pt idx="3">
                  <c:v>31031</c:v>
                </c:pt>
                <c:pt idx="4">
                  <c:v>31608</c:v>
                </c:pt>
                <c:pt idx="5">
                  <c:v>29138</c:v>
                </c:pt>
                <c:pt idx="6">
                  <c:v>28665</c:v>
                </c:pt>
                <c:pt idx="7">
                  <c:v>33536</c:v>
                </c:pt>
                <c:pt idx="8">
                  <c:v>28573</c:v>
                </c:pt>
                <c:pt idx="9">
                  <c:v>30519</c:v>
                </c:pt>
              </c:numCache>
            </c:numRef>
          </c:val>
          <c:smooth val="0"/>
        </c:ser>
        <c:ser>
          <c:idx val="2"/>
          <c:order val="2"/>
          <c:tx>
            <c:strRef>
              <c:f>[8]Examenskategorier!$A$7</c:f>
              <c:strCache>
                <c:ptCount val="1"/>
                <c:pt idx="0">
                  <c:v>Konstnärlig examen                                                    </c:v>
                </c:pt>
              </c:strCache>
            </c:strRef>
          </c:tx>
          <c:marker>
            <c:symbol val="none"/>
          </c:marker>
          <c:cat>
            <c:strRef>
              <c:f>[8]Examenskategorier!$B$4:$K$4</c:f>
              <c:strCache>
                <c:ptCount val="10"/>
                <c:pt idx="0">
                  <c:v>2003/04</c:v>
                </c:pt>
                <c:pt idx="1">
                  <c:v>2004/05</c:v>
                </c:pt>
                <c:pt idx="2">
                  <c:v>2005/06</c:v>
                </c:pt>
                <c:pt idx="3">
                  <c:v>2006/07</c:v>
                </c:pt>
                <c:pt idx="4">
                  <c:v>2007/08</c:v>
                </c:pt>
                <c:pt idx="5">
                  <c:v>2008/09</c:v>
                </c:pt>
                <c:pt idx="6">
                  <c:v>2009/10</c:v>
                </c:pt>
                <c:pt idx="7">
                  <c:v>2010/11</c:v>
                </c:pt>
                <c:pt idx="8">
                  <c:v>2011/12</c:v>
                </c:pt>
                <c:pt idx="9">
                  <c:v>2012/13</c:v>
                </c:pt>
              </c:strCache>
            </c:strRef>
          </c:cat>
          <c:val>
            <c:numRef>
              <c:f>[8]Examenskategorier!$B$7:$K$7</c:f>
              <c:numCache>
                <c:formatCode>General</c:formatCode>
                <c:ptCount val="10"/>
                <c:pt idx="0">
                  <c:v>0</c:v>
                </c:pt>
                <c:pt idx="1">
                  <c:v>0</c:v>
                </c:pt>
                <c:pt idx="2">
                  <c:v>0</c:v>
                </c:pt>
                <c:pt idx="3">
                  <c:v>0</c:v>
                </c:pt>
                <c:pt idx="4">
                  <c:v>175</c:v>
                </c:pt>
                <c:pt idx="5">
                  <c:v>315</c:v>
                </c:pt>
                <c:pt idx="6">
                  <c:v>575</c:v>
                </c:pt>
                <c:pt idx="7">
                  <c:v>654</c:v>
                </c:pt>
                <c:pt idx="8">
                  <c:v>712</c:v>
                </c:pt>
                <c:pt idx="9">
                  <c:v>929</c:v>
                </c:pt>
              </c:numCache>
            </c:numRef>
          </c:val>
          <c:smooth val="0"/>
        </c:ser>
        <c:dLbls>
          <c:showLegendKey val="0"/>
          <c:showVal val="0"/>
          <c:showCatName val="0"/>
          <c:showSerName val="0"/>
          <c:showPercent val="0"/>
          <c:showBubbleSize val="0"/>
        </c:dLbls>
        <c:marker val="1"/>
        <c:smooth val="0"/>
        <c:axId val="234995072"/>
        <c:axId val="235082880"/>
      </c:lineChart>
      <c:catAx>
        <c:axId val="234995072"/>
        <c:scaling>
          <c:orientation val="minMax"/>
        </c:scaling>
        <c:delete val="0"/>
        <c:axPos val="b"/>
        <c:majorTickMark val="out"/>
        <c:minorTickMark val="none"/>
        <c:tickLblPos val="nextTo"/>
        <c:crossAx val="235082880"/>
        <c:crosses val="autoZero"/>
        <c:auto val="1"/>
        <c:lblAlgn val="ctr"/>
        <c:lblOffset val="100"/>
        <c:noMultiLvlLbl val="0"/>
      </c:catAx>
      <c:valAx>
        <c:axId val="235082880"/>
        <c:scaling>
          <c:orientation val="minMax"/>
        </c:scaling>
        <c:delete val="0"/>
        <c:axPos val="l"/>
        <c:majorGridlines/>
        <c:numFmt formatCode="0" sourceLinked="0"/>
        <c:majorTickMark val="out"/>
        <c:minorTickMark val="none"/>
        <c:tickLblPos val="nextTo"/>
        <c:crossAx val="2349950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 22'!$A$2</c:f>
              <c:strCache>
                <c:ptCount val="1"/>
                <c:pt idx="0">
                  <c:v>Kandidatexamen</c:v>
                </c:pt>
              </c:strCache>
            </c:strRef>
          </c:tx>
          <c:marker>
            <c:symbol val="none"/>
          </c:marker>
          <c:cat>
            <c:strRef>
              <c:f>'Figur 22'!$B$1:$K$1</c:f>
              <c:strCache>
                <c:ptCount val="10"/>
                <c:pt idx="0">
                  <c:v>2003/04</c:v>
                </c:pt>
                <c:pt idx="1">
                  <c:v>2004/05</c:v>
                </c:pt>
                <c:pt idx="2">
                  <c:v>2005/06</c:v>
                </c:pt>
                <c:pt idx="3">
                  <c:v>2006/07</c:v>
                </c:pt>
                <c:pt idx="4">
                  <c:v>2007/08</c:v>
                </c:pt>
                <c:pt idx="5">
                  <c:v>2008/09</c:v>
                </c:pt>
                <c:pt idx="6">
                  <c:v>2009/10</c:v>
                </c:pt>
                <c:pt idx="7">
                  <c:v>2010/11</c:v>
                </c:pt>
                <c:pt idx="8">
                  <c:v>2011/12</c:v>
                </c:pt>
                <c:pt idx="9">
                  <c:v>2012/13</c:v>
                </c:pt>
              </c:strCache>
            </c:strRef>
          </c:cat>
          <c:val>
            <c:numRef>
              <c:f>'Figur 22'!$B$2:$K$2</c:f>
              <c:numCache>
                <c:formatCode>#,##0</c:formatCode>
                <c:ptCount val="10"/>
                <c:pt idx="0">
                  <c:v>12629</c:v>
                </c:pt>
                <c:pt idx="1">
                  <c:v>13453</c:v>
                </c:pt>
                <c:pt idx="2">
                  <c:v>13870</c:v>
                </c:pt>
                <c:pt idx="3">
                  <c:v>13765</c:v>
                </c:pt>
                <c:pt idx="4">
                  <c:v>13783</c:v>
                </c:pt>
                <c:pt idx="5">
                  <c:v>15102</c:v>
                </c:pt>
                <c:pt idx="6">
                  <c:v>16870</c:v>
                </c:pt>
                <c:pt idx="7">
                  <c:v>20286</c:v>
                </c:pt>
                <c:pt idx="8">
                  <c:v>23064</c:v>
                </c:pt>
                <c:pt idx="9">
                  <c:v>25317</c:v>
                </c:pt>
              </c:numCache>
            </c:numRef>
          </c:val>
          <c:smooth val="0"/>
        </c:ser>
        <c:ser>
          <c:idx val="1"/>
          <c:order val="1"/>
          <c:tx>
            <c:strRef>
              <c:f>'Figur 22'!$A$3</c:f>
              <c:strCache>
                <c:ptCount val="1"/>
                <c:pt idx="0">
                  <c:v>Masterexamen</c:v>
                </c:pt>
              </c:strCache>
            </c:strRef>
          </c:tx>
          <c:marker>
            <c:symbol val="none"/>
          </c:marker>
          <c:cat>
            <c:strRef>
              <c:f>'Figur 22'!$B$1:$K$1</c:f>
              <c:strCache>
                <c:ptCount val="10"/>
                <c:pt idx="0">
                  <c:v>2003/04</c:v>
                </c:pt>
                <c:pt idx="1">
                  <c:v>2004/05</c:v>
                </c:pt>
                <c:pt idx="2">
                  <c:v>2005/06</c:v>
                </c:pt>
                <c:pt idx="3">
                  <c:v>2006/07</c:v>
                </c:pt>
                <c:pt idx="4">
                  <c:v>2007/08</c:v>
                </c:pt>
                <c:pt idx="5">
                  <c:v>2008/09</c:v>
                </c:pt>
                <c:pt idx="6">
                  <c:v>2009/10</c:v>
                </c:pt>
                <c:pt idx="7">
                  <c:v>2010/11</c:v>
                </c:pt>
                <c:pt idx="8">
                  <c:v>2011/12</c:v>
                </c:pt>
                <c:pt idx="9">
                  <c:v>2012/13</c:v>
                </c:pt>
              </c:strCache>
            </c:strRef>
          </c:cat>
          <c:val>
            <c:numRef>
              <c:f>'Figur 22'!$B$3:$K$3</c:f>
              <c:numCache>
                <c:formatCode>#,##0</c:formatCode>
                <c:ptCount val="10"/>
                <c:pt idx="4">
                  <c:v>341</c:v>
                </c:pt>
                <c:pt idx="5">
                  <c:v>1392</c:v>
                </c:pt>
                <c:pt idx="6">
                  <c:v>3887</c:v>
                </c:pt>
                <c:pt idx="7">
                  <c:v>5814</c:v>
                </c:pt>
                <c:pt idx="8">
                  <c:v>7370</c:v>
                </c:pt>
                <c:pt idx="9">
                  <c:v>8785</c:v>
                </c:pt>
              </c:numCache>
            </c:numRef>
          </c:val>
          <c:smooth val="0"/>
        </c:ser>
        <c:ser>
          <c:idx val="2"/>
          <c:order val="2"/>
          <c:tx>
            <c:strRef>
              <c:f>'Figur 22'!$A$4</c:f>
              <c:strCache>
                <c:ptCount val="1"/>
                <c:pt idx="0">
                  <c:v>Magisterexamen (2007)</c:v>
                </c:pt>
              </c:strCache>
            </c:strRef>
          </c:tx>
          <c:marker>
            <c:symbol val="none"/>
          </c:marker>
          <c:cat>
            <c:strRef>
              <c:f>'Figur 22'!$B$1:$K$1</c:f>
              <c:strCache>
                <c:ptCount val="10"/>
                <c:pt idx="0">
                  <c:v>2003/04</c:v>
                </c:pt>
                <c:pt idx="1">
                  <c:v>2004/05</c:v>
                </c:pt>
                <c:pt idx="2">
                  <c:v>2005/06</c:v>
                </c:pt>
                <c:pt idx="3">
                  <c:v>2006/07</c:v>
                </c:pt>
                <c:pt idx="4">
                  <c:v>2007/08</c:v>
                </c:pt>
                <c:pt idx="5">
                  <c:v>2008/09</c:v>
                </c:pt>
                <c:pt idx="6">
                  <c:v>2009/10</c:v>
                </c:pt>
                <c:pt idx="7">
                  <c:v>2010/11</c:v>
                </c:pt>
                <c:pt idx="8">
                  <c:v>2011/12</c:v>
                </c:pt>
                <c:pt idx="9">
                  <c:v>2012/13</c:v>
                </c:pt>
              </c:strCache>
            </c:strRef>
          </c:cat>
          <c:val>
            <c:numRef>
              <c:f>'Figur 22'!$B$4:$K$4</c:f>
              <c:numCache>
                <c:formatCode>#,##0</c:formatCode>
                <c:ptCount val="10"/>
                <c:pt idx="4">
                  <c:v>239</c:v>
                </c:pt>
                <c:pt idx="5">
                  <c:v>2348</c:v>
                </c:pt>
                <c:pt idx="6">
                  <c:v>3611</c:v>
                </c:pt>
                <c:pt idx="7">
                  <c:v>4760</c:v>
                </c:pt>
                <c:pt idx="8">
                  <c:v>5529</c:v>
                </c:pt>
                <c:pt idx="9">
                  <c:v>5245</c:v>
                </c:pt>
              </c:numCache>
            </c:numRef>
          </c:val>
          <c:smooth val="0"/>
        </c:ser>
        <c:ser>
          <c:idx val="3"/>
          <c:order val="3"/>
          <c:tx>
            <c:strRef>
              <c:f>'Figur 22'!$A$5</c:f>
              <c:strCache>
                <c:ptCount val="1"/>
                <c:pt idx="0">
                  <c:v>"Gamla" magisterexamina</c:v>
                </c:pt>
              </c:strCache>
            </c:strRef>
          </c:tx>
          <c:marker>
            <c:symbol val="none"/>
          </c:marker>
          <c:cat>
            <c:strRef>
              <c:f>'Figur 22'!$B$1:$K$1</c:f>
              <c:strCache>
                <c:ptCount val="10"/>
                <c:pt idx="0">
                  <c:v>2003/04</c:v>
                </c:pt>
                <c:pt idx="1">
                  <c:v>2004/05</c:v>
                </c:pt>
                <c:pt idx="2">
                  <c:v>2005/06</c:v>
                </c:pt>
                <c:pt idx="3">
                  <c:v>2006/07</c:v>
                </c:pt>
                <c:pt idx="4">
                  <c:v>2007/08</c:v>
                </c:pt>
                <c:pt idx="5">
                  <c:v>2008/09</c:v>
                </c:pt>
                <c:pt idx="6">
                  <c:v>2009/10</c:v>
                </c:pt>
                <c:pt idx="7">
                  <c:v>2010/11</c:v>
                </c:pt>
                <c:pt idx="8">
                  <c:v>2011/12</c:v>
                </c:pt>
                <c:pt idx="9">
                  <c:v>2012/13</c:v>
                </c:pt>
              </c:strCache>
            </c:strRef>
          </c:cat>
          <c:val>
            <c:numRef>
              <c:f>'Figur 22'!$B$5:$K$5</c:f>
              <c:numCache>
                <c:formatCode>#,##0</c:formatCode>
                <c:ptCount val="10"/>
                <c:pt idx="0">
                  <c:v>10928</c:v>
                </c:pt>
                <c:pt idx="1">
                  <c:v>12425</c:v>
                </c:pt>
                <c:pt idx="2">
                  <c:v>12946</c:v>
                </c:pt>
                <c:pt idx="3">
                  <c:v>12448</c:v>
                </c:pt>
                <c:pt idx="4">
                  <c:v>11348</c:v>
                </c:pt>
                <c:pt idx="5">
                  <c:v>8404</c:v>
                </c:pt>
                <c:pt idx="6">
                  <c:v>6116</c:v>
                </c:pt>
                <c:pt idx="7">
                  <c:v>4923</c:v>
                </c:pt>
                <c:pt idx="8">
                  <c:v>3025</c:v>
                </c:pt>
                <c:pt idx="9">
                  <c:v>1768</c:v>
                </c:pt>
              </c:numCache>
            </c:numRef>
          </c:val>
          <c:smooth val="0"/>
        </c:ser>
        <c:ser>
          <c:idx val="4"/>
          <c:order val="4"/>
          <c:tx>
            <c:strRef>
              <c:f>'Figur 22'!$A$6</c:f>
              <c:strCache>
                <c:ptCount val="1"/>
                <c:pt idx="0">
                  <c:v>Högskoleexamen</c:v>
                </c:pt>
              </c:strCache>
            </c:strRef>
          </c:tx>
          <c:marker>
            <c:symbol val="none"/>
          </c:marker>
          <c:cat>
            <c:strRef>
              <c:f>'Figur 22'!$B$1:$K$1</c:f>
              <c:strCache>
                <c:ptCount val="10"/>
                <c:pt idx="0">
                  <c:v>2003/04</c:v>
                </c:pt>
                <c:pt idx="1">
                  <c:v>2004/05</c:v>
                </c:pt>
                <c:pt idx="2">
                  <c:v>2005/06</c:v>
                </c:pt>
                <c:pt idx="3">
                  <c:v>2006/07</c:v>
                </c:pt>
                <c:pt idx="4">
                  <c:v>2007/08</c:v>
                </c:pt>
                <c:pt idx="5">
                  <c:v>2008/09</c:v>
                </c:pt>
                <c:pt idx="6">
                  <c:v>2009/10</c:v>
                </c:pt>
                <c:pt idx="7">
                  <c:v>2010/11</c:v>
                </c:pt>
                <c:pt idx="8">
                  <c:v>2011/12</c:v>
                </c:pt>
                <c:pt idx="9">
                  <c:v>2012/13</c:v>
                </c:pt>
              </c:strCache>
            </c:strRef>
          </c:cat>
          <c:val>
            <c:numRef>
              <c:f>'Figur 22'!$B$6:$K$6</c:f>
              <c:numCache>
                <c:formatCode>#,##0</c:formatCode>
                <c:ptCount val="10"/>
                <c:pt idx="0">
                  <c:v>1158</c:v>
                </c:pt>
                <c:pt idx="1">
                  <c:v>1305</c:v>
                </c:pt>
                <c:pt idx="2">
                  <c:v>1242</c:v>
                </c:pt>
                <c:pt idx="3">
                  <c:v>1305</c:v>
                </c:pt>
                <c:pt idx="4">
                  <c:v>1182</c:v>
                </c:pt>
                <c:pt idx="5">
                  <c:v>1226</c:v>
                </c:pt>
                <c:pt idx="6">
                  <c:v>1394</c:v>
                </c:pt>
                <c:pt idx="7">
                  <c:v>1586</c:v>
                </c:pt>
                <c:pt idx="8">
                  <c:v>1799</c:v>
                </c:pt>
                <c:pt idx="9">
                  <c:v>1820</c:v>
                </c:pt>
              </c:numCache>
            </c:numRef>
          </c:val>
          <c:smooth val="0"/>
        </c:ser>
        <c:dLbls>
          <c:showLegendKey val="0"/>
          <c:showVal val="0"/>
          <c:showCatName val="0"/>
          <c:showSerName val="0"/>
          <c:showPercent val="0"/>
          <c:showBubbleSize val="0"/>
        </c:dLbls>
        <c:marker val="1"/>
        <c:smooth val="0"/>
        <c:axId val="235127552"/>
        <c:axId val="235129088"/>
      </c:lineChart>
      <c:catAx>
        <c:axId val="235127552"/>
        <c:scaling>
          <c:orientation val="minMax"/>
        </c:scaling>
        <c:delete val="0"/>
        <c:axPos val="b"/>
        <c:majorTickMark val="out"/>
        <c:minorTickMark val="none"/>
        <c:tickLblPos val="nextTo"/>
        <c:crossAx val="235129088"/>
        <c:crosses val="autoZero"/>
        <c:auto val="1"/>
        <c:lblAlgn val="ctr"/>
        <c:lblOffset val="100"/>
        <c:noMultiLvlLbl val="0"/>
      </c:catAx>
      <c:valAx>
        <c:axId val="235129088"/>
        <c:scaling>
          <c:orientation val="minMax"/>
        </c:scaling>
        <c:delete val="0"/>
        <c:axPos val="l"/>
        <c:majorGridlines/>
        <c:numFmt formatCode="#,##0" sourceLinked="1"/>
        <c:majorTickMark val="out"/>
        <c:minorTickMark val="none"/>
        <c:tickLblPos val="nextTo"/>
        <c:crossAx val="2351275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[7]Studietider!$A$4</c:f>
              <c:strCache>
                <c:ptCount val="1"/>
                <c:pt idx="0">
                  <c:v>Mindre än 3 år</c:v>
                </c:pt>
              </c:strCache>
            </c:strRef>
          </c:tx>
          <c:cat>
            <c:strRef>
              <c:f>[7]Studietider!$B$3:$W$3</c:f>
              <c:strCache>
                <c:ptCount val="22"/>
                <c:pt idx="0">
                  <c:v>1991/92</c:v>
                </c:pt>
                <c:pt idx="1">
                  <c:v>1992/93</c:v>
                </c:pt>
                <c:pt idx="2">
                  <c:v>1993/94</c:v>
                </c:pt>
                <c:pt idx="3">
                  <c:v>1994/95</c:v>
                </c:pt>
                <c:pt idx="4">
                  <c:v>1995/96</c:v>
                </c:pt>
                <c:pt idx="5">
                  <c:v>1996/97</c:v>
                </c:pt>
                <c:pt idx="6">
                  <c:v>1997/98</c:v>
                </c:pt>
                <c:pt idx="7">
                  <c:v>1998/99</c:v>
                </c:pt>
                <c:pt idx="8">
                  <c:v>1999/00</c:v>
                </c:pt>
                <c:pt idx="9">
                  <c:v>2000/01</c:v>
                </c:pt>
                <c:pt idx="10">
                  <c:v>2001/02</c:v>
                </c:pt>
                <c:pt idx="11">
                  <c:v>2002/03</c:v>
                </c:pt>
                <c:pt idx="12">
                  <c:v>2003/04</c:v>
                </c:pt>
                <c:pt idx="13">
                  <c:v>2004/05</c:v>
                </c:pt>
                <c:pt idx="14">
                  <c:v>2005/06</c:v>
                </c:pt>
                <c:pt idx="15">
                  <c:v>2006/07</c:v>
                </c:pt>
                <c:pt idx="16">
                  <c:v>2007/08</c:v>
                </c:pt>
                <c:pt idx="17">
                  <c:v>2008/09</c:v>
                </c:pt>
                <c:pt idx="18">
                  <c:v>2009/10</c:v>
                </c:pt>
                <c:pt idx="19">
                  <c:v>2010/11</c:v>
                </c:pt>
                <c:pt idx="20">
                  <c:v>2011/12</c:v>
                </c:pt>
                <c:pt idx="21">
                  <c:v>2012/13</c:v>
                </c:pt>
              </c:strCache>
            </c:strRef>
          </c:cat>
          <c:val>
            <c:numRef>
              <c:f>[7]Studietider!$B$4:$W$4</c:f>
              <c:numCache>
                <c:formatCode>General</c:formatCode>
                <c:ptCount val="22"/>
                <c:pt idx="0">
                  <c:v>14028</c:v>
                </c:pt>
                <c:pt idx="1">
                  <c:v>14305</c:v>
                </c:pt>
                <c:pt idx="2">
                  <c:v>13437</c:v>
                </c:pt>
                <c:pt idx="3">
                  <c:v>10339</c:v>
                </c:pt>
                <c:pt idx="4">
                  <c:v>4564</c:v>
                </c:pt>
                <c:pt idx="5">
                  <c:v>3396</c:v>
                </c:pt>
                <c:pt idx="6">
                  <c:v>2686</c:v>
                </c:pt>
                <c:pt idx="7">
                  <c:v>2446</c:v>
                </c:pt>
                <c:pt idx="8">
                  <c:v>2424</c:v>
                </c:pt>
                <c:pt idx="9">
                  <c:v>2046</c:v>
                </c:pt>
                <c:pt idx="10">
                  <c:v>2000</c:v>
                </c:pt>
                <c:pt idx="11">
                  <c:v>2274</c:v>
                </c:pt>
                <c:pt idx="12">
                  <c:v>1937</c:v>
                </c:pt>
                <c:pt idx="13">
                  <c:v>1729</c:v>
                </c:pt>
                <c:pt idx="14">
                  <c:v>1742</c:v>
                </c:pt>
                <c:pt idx="15">
                  <c:v>1794</c:v>
                </c:pt>
                <c:pt idx="16">
                  <c:v>1739</c:v>
                </c:pt>
                <c:pt idx="17">
                  <c:v>1725</c:v>
                </c:pt>
                <c:pt idx="18">
                  <c:v>1750</c:v>
                </c:pt>
                <c:pt idx="19">
                  <c:v>1950</c:v>
                </c:pt>
                <c:pt idx="20">
                  <c:v>2049</c:v>
                </c:pt>
                <c:pt idx="21">
                  <c:v>2140</c:v>
                </c:pt>
              </c:numCache>
            </c:numRef>
          </c:val>
        </c:ser>
        <c:ser>
          <c:idx val="1"/>
          <c:order val="1"/>
          <c:tx>
            <c:strRef>
              <c:f>[7]Studietider!$A$5</c:f>
              <c:strCache>
                <c:ptCount val="1"/>
                <c:pt idx="0">
                  <c:v>3 - 3,5 år</c:v>
                </c:pt>
              </c:strCache>
            </c:strRef>
          </c:tx>
          <c:cat>
            <c:strRef>
              <c:f>[7]Studietider!$B$3:$W$3</c:f>
              <c:strCache>
                <c:ptCount val="22"/>
                <c:pt idx="0">
                  <c:v>1991/92</c:v>
                </c:pt>
                <c:pt idx="1">
                  <c:v>1992/93</c:v>
                </c:pt>
                <c:pt idx="2">
                  <c:v>1993/94</c:v>
                </c:pt>
                <c:pt idx="3">
                  <c:v>1994/95</c:v>
                </c:pt>
                <c:pt idx="4">
                  <c:v>1995/96</c:v>
                </c:pt>
                <c:pt idx="5">
                  <c:v>1996/97</c:v>
                </c:pt>
                <c:pt idx="6">
                  <c:v>1997/98</c:v>
                </c:pt>
                <c:pt idx="7">
                  <c:v>1998/99</c:v>
                </c:pt>
                <c:pt idx="8">
                  <c:v>1999/00</c:v>
                </c:pt>
                <c:pt idx="9">
                  <c:v>2000/01</c:v>
                </c:pt>
                <c:pt idx="10">
                  <c:v>2001/02</c:v>
                </c:pt>
                <c:pt idx="11">
                  <c:v>2002/03</c:v>
                </c:pt>
                <c:pt idx="12">
                  <c:v>2003/04</c:v>
                </c:pt>
                <c:pt idx="13">
                  <c:v>2004/05</c:v>
                </c:pt>
                <c:pt idx="14">
                  <c:v>2005/06</c:v>
                </c:pt>
                <c:pt idx="15">
                  <c:v>2006/07</c:v>
                </c:pt>
                <c:pt idx="16">
                  <c:v>2007/08</c:v>
                </c:pt>
                <c:pt idx="17">
                  <c:v>2008/09</c:v>
                </c:pt>
                <c:pt idx="18">
                  <c:v>2009/10</c:v>
                </c:pt>
                <c:pt idx="19">
                  <c:v>2010/11</c:v>
                </c:pt>
                <c:pt idx="20">
                  <c:v>2011/12</c:v>
                </c:pt>
                <c:pt idx="21">
                  <c:v>2012/13</c:v>
                </c:pt>
              </c:strCache>
            </c:strRef>
          </c:cat>
          <c:val>
            <c:numRef>
              <c:f>[7]Studietider!$B$5:$W$5</c:f>
              <c:numCache>
                <c:formatCode>General</c:formatCode>
                <c:ptCount val="22"/>
                <c:pt idx="0">
                  <c:v>10646</c:v>
                </c:pt>
                <c:pt idx="1">
                  <c:v>11673</c:v>
                </c:pt>
                <c:pt idx="2">
                  <c:v>12032</c:v>
                </c:pt>
                <c:pt idx="3">
                  <c:v>13372</c:v>
                </c:pt>
                <c:pt idx="4">
                  <c:v>16399</c:v>
                </c:pt>
                <c:pt idx="5">
                  <c:v>18884</c:v>
                </c:pt>
                <c:pt idx="6">
                  <c:v>18522</c:v>
                </c:pt>
                <c:pt idx="7">
                  <c:v>19846</c:v>
                </c:pt>
                <c:pt idx="8">
                  <c:v>20616</c:v>
                </c:pt>
                <c:pt idx="9">
                  <c:v>20801</c:v>
                </c:pt>
                <c:pt idx="10">
                  <c:v>22630</c:v>
                </c:pt>
                <c:pt idx="11">
                  <c:v>25012</c:v>
                </c:pt>
                <c:pt idx="12">
                  <c:v>26914</c:v>
                </c:pt>
                <c:pt idx="13">
                  <c:v>29849</c:v>
                </c:pt>
                <c:pt idx="14">
                  <c:v>30754</c:v>
                </c:pt>
                <c:pt idx="15">
                  <c:v>30095</c:v>
                </c:pt>
                <c:pt idx="16">
                  <c:v>29199</c:v>
                </c:pt>
                <c:pt idx="17">
                  <c:v>30782</c:v>
                </c:pt>
                <c:pt idx="18">
                  <c:v>32662</c:v>
                </c:pt>
                <c:pt idx="19">
                  <c:v>38562</c:v>
                </c:pt>
                <c:pt idx="20">
                  <c:v>38553</c:v>
                </c:pt>
                <c:pt idx="21">
                  <c:v>42010</c:v>
                </c:pt>
              </c:numCache>
            </c:numRef>
          </c:val>
        </c:ser>
        <c:ser>
          <c:idx val="2"/>
          <c:order val="2"/>
          <c:tx>
            <c:strRef>
              <c:f>[7]Studietider!$A$6</c:f>
              <c:strCache>
                <c:ptCount val="1"/>
                <c:pt idx="0">
                  <c:v>4 - 4,5 år</c:v>
                </c:pt>
              </c:strCache>
            </c:strRef>
          </c:tx>
          <c:cat>
            <c:strRef>
              <c:f>[7]Studietider!$B$3:$W$3</c:f>
              <c:strCache>
                <c:ptCount val="22"/>
                <c:pt idx="0">
                  <c:v>1991/92</c:v>
                </c:pt>
                <c:pt idx="1">
                  <c:v>1992/93</c:v>
                </c:pt>
                <c:pt idx="2">
                  <c:v>1993/94</c:v>
                </c:pt>
                <c:pt idx="3">
                  <c:v>1994/95</c:v>
                </c:pt>
                <c:pt idx="4">
                  <c:v>1995/96</c:v>
                </c:pt>
                <c:pt idx="5">
                  <c:v>1996/97</c:v>
                </c:pt>
                <c:pt idx="6">
                  <c:v>1997/98</c:v>
                </c:pt>
                <c:pt idx="7">
                  <c:v>1998/99</c:v>
                </c:pt>
                <c:pt idx="8">
                  <c:v>1999/00</c:v>
                </c:pt>
                <c:pt idx="9">
                  <c:v>2000/01</c:v>
                </c:pt>
                <c:pt idx="10">
                  <c:v>2001/02</c:v>
                </c:pt>
                <c:pt idx="11">
                  <c:v>2002/03</c:v>
                </c:pt>
                <c:pt idx="12">
                  <c:v>2003/04</c:v>
                </c:pt>
                <c:pt idx="13">
                  <c:v>2004/05</c:v>
                </c:pt>
                <c:pt idx="14">
                  <c:v>2005/06</c:v>
                </c:pt>
                <c:pt idx="15">
                  <c:v>2006/07</c:v>
                </c:pt>
                <c:pt idx="16">
                  <c:v>2007/08</c:v>
                </c:pt>
                <c:pt idx="17">
                  <c:v>2008/09</c:v>
                </c:pt>
                <c:pt idx="18">
                  <c:v>2009/10</c:v>
                </c:pt>
                <c:pt idx="19">
                  <c:v>2010/11</c:v>
                </c:pt>
                <c:pt idx="20">
                  <c:v>2011/12</c:v>
                </c:pt>
                <c:pt idx="21">
                  <c:v>2012/13</c:v>
                </c:pt>
              </c:strCache>
            </c:strRef>
          </c:cat>
          <c:val>
            <c:numRef>
              <c:f>[7]Studietider!$B$6:$W$6</c:f>
              <c:numCache>
                <c:formatCode>General</c:formatCode>
                <c:ptCount val="22"/>
                <c:pt idx="0">
                  <c:v>6013</c:v>
                </c:pt>
                <c:pt idx="1">
                  <c:v>6395</c:v>
                </c:pt>
                <c:pt idx="2">
                  <c:v>7264</c:v>
                </c:pt>
                <c:pt idx="3">
                  <c:v>9437</c:v>
                </c:pt>
                <c:pt idx="4">
                  <c:v>10068</c:v>
                </c:pt>
                <c:pt idx="5">
                  <c:v>11628</c:v>
                </c:pt>
                <c:pt idx="6">
                  <c:v>12675</c:v>
                </c:pt>
                <c:pt idx="7">
                  <c:v>13759</c:v>
                </c:pt>
                <c:pt idx="8">
                  <c:v>15532</c:v>
                </c:pt>
                <c:pt idx="9">
                  <c:v>16075</c:v>
                </c:pt>
                <c:pt idx="10">
                  <c:v>17809</c:v>
                </c:pt>
                <c:pt idx="11">
                  <c:v>19821</c:v>
                </c:pt>
                <c:pt idx="12">
                  <c:v>22545</c:v>
                </c:pt>
                <c:pt idx="13">
                  <c:v>24282</c:v>
                </c:pt>
                <c:pt idx="14">
                  <c:v>25042</c:v>
                </c:pt>
                <c:pt idx="15">
                  <c:v>24633</c:v>
                </c:pt>
                <c:pt idx="16">
                  <c:v>24982</c:v>
                </c:pt>
                <c:pt idx="17">
                  <c:v>21249</c:v>
                </c:pt>
                <c:pt idx="18">
                  <c:v>19427</c:v>
                </c:pt>
                <c:pt idx="19">
                  <c:v>21018</c:v>
                </c:pt>
                <c:pt idx="20">
                  <c:v>17154</c:v>
                </c:pt>
                <c:pt idx="21">
                  <c:v>15516</c:v>
                </c:pt>
              </c:numCache>
            </c:numRef>
          </c:val>
        </c:ser>
        <c:ser>
          <c:idx val="3"/>
          <c:order val="3"/>
          <c:tx>
            <c:strRef>
              <c:f>[7]Studietider!$A$7</c:f>
              <c:strCache>
                <c:ptCount val="1"/>
                <c:pt idx="0">
                  <c:v>5 år och mer</c:v>
                </c:pt>
              </c:strCache>
            </c:strRef>
          </c:tx>
          <c:cat>
            <c:strRef>
              <c:f>[7]Studietider!$B$3:$W$3</c:f>
              <c:strCache>
                <c:ptCount val="22"/>
                <c:pt idx="0">
                  <c:v>1991/92</c:v>
                </c:pt>
                <c:pt idx="1">
                  <c:v>1992/93</c:v>
                </c:pt>
                <c:pt idx="2">
                  <c:v>1993/94</c:v>
                </c:pt>
                <c:pt idx="3">
                  <c:v>1994/95</c:v>
                </c:pt>
                <c:pt idx="4">
                  <c:v>1995/96</c:v>
                </c:pt>
                <c:pt idx="5">
                  <c:v>1996/97</c:v>
                </c:pt>
                <c:pt idx="6">
                  <c:v>1997/98</c:v>
                </c:pt>
                <c:pt idx="7">
                  <c:v>1998/99</c:v>
                </c:pt>
                <c:pt idx="8">
                  <c:v>1999/00</c:v>
                </c:pt>
                <c:pt idx="9">
                  <c:v>2000/01</c:v>
                </c:pt>
                <c:pt idx="10">
                  <c:v>2001/02</c:v>
                </c:pt>
                <c:pt idx="11">
                  <c:v>2002/03</c:v>
                </c:pt>
                <c:pt idx="12">
                  <c:v>2003/04</c:v>
                </c:pt>
                <c:pt idx="13">
                  <c:v>2004/05</c:v>
                </c:pt>
                <c:pt idx="14">
                  <c:v>2005/06</c:v>
                </c:pt>
                <c:pt idx="15">
                  <c:v>2006/07</c:v>
                </c:pt>
                <c:pt idx="16">
                  <c:v>2007/08</c:v>
                </c:pt>
                <c:pt idx="17">
                  <c:v>2008/09</c:v>
                </c:pt>
                <c:pt idx="18">
                  <c:v>2009/10</c:v>
                </c:pt>
                <c:pt idx="19">
                  <c:v>2010/11</c:v>
                </c:pt>
                <c:pt idx="20">
                  <c:v>2011/12</c:v>
                </c:pt>
                <c:pt idx="21">
                  <c:v>2012/13</c:v>
                </c:pt>
              </c:strCache>
            </c:strRef>
          </c:cat>
          <c:val>
            <c:numRef>
              <c:f>[7]Studietider!$B$7:$W$7</c:f>
              <c:numCache>
                <c:formatCode>General</c:formatCode>
                <c:ptCount val="22"/>
                <c:pt idx="0">
                  <c:v>1433</c:v>
                </c:pt>
                <c:pt idx="1">
                  <c:v>1370</c:v>
                </c:pt>
                <c:pt idx="2">
                  <c:v>1344</c:v>
                </c:pt>
                <c:pt idx="3">
                  <c:v>1269</c:v>
                </c:pt>
                <c:pt idx="4">
                  <c:v>1305</c:v>
                </c:pt>
                <c:pt idx="5">
                  <c:v>1538</c:v>
                </c:pt>
                <c:pt idx="6">
                  <c:v>1494</c:v>
                </c:pt>
                <c:pt idx="7">
                  <c:v>1624</c:v>
                </c:pt>
                <c:pt idx="8">
                  <c:v>1585</c:v>
                </c:pt>
                <c:pt idx="9">
                  <c:v>1585</c:v>
                </c:pt>
                <c:pt idx="10">
                  <c:v>1486</c:v>
                </c:pt>
                <c:pt idx="11">
                  <c:v>1731</c:v>
                </c:pt>
                <c:pt idx="12">
                  <c:v>1724</c:v>
                </c:pt>
                <c:pt idx="13">
                  <c:v>1813</c:v>
                </c:pt>
                <c:pt idx="14">
                  <c:v>2040</c:v>
                </c:pt>
                <c:pt idx="15">
                  <c:v>2041</c:v>
                </c:pt>
                <c:pt idx="16">
                  <c:v>2769</c:v>
                </c:pt>
                <c:pt idx="17">
                  <c:v>4174</c:v>
                </c:pt>
                <c:pt idx="18">
                  <c:v>7287</c:v>
                </c:pt>
                <c:pt idx="19">
                  <c:v>10032</c:v>
                </c:pt>
                <c:pt idx="20">
                  <c:v>12320</c:v>
                </c:pt>
                <c:pt idx="21">
                  <c:v>14719</c:v>
                </c:pt>
              </c:numCache>
            </c:numRef>
          </c:val>
        </c:ser>
        <c:dLbls>
          <c:showLegendKey val="0"/>
          <c:showVal val="0"/>
          <c:showCatName val="0"/>
          <c:showSerName val="0"/>
          <c:showPercent val="0"/>
          <c:showBubbleSize val="0"/>
        </c:dLbls>
        <c:axId val="235424000"/>
        <c:axId val="235425792"/>
      </c:areaChart>
      <c:catAx>
        <c:axId val="235424000"/>
        <c:scaling>
          <c:orientation val="minMax"/>
        </c:scaling>
        <c:delete val="0"/>
        <c:axPos val="b"/>
        <c:majorTickMark val="out"/>
        <c:minorTickMark val="none"/>
        <c:tickLblPos val="nextTo"/>
        <c:crossAx val="235425792"/>
        <c:crosses val="autoZero"/>
        <c:auto val="1"/>
        <c:lblAlgn val="ctr"/>
        <c:lblOffset val="100"/>
        <c:noMultiLvlLbl val="0"/>
      </c:catAx>
      <c:valAx>
        <c:axId val="235425792"/>
        <c:scaling>
          <c:orientation val="minMax"/>
        </c:scaling>
        <c:delete val="0"/>
        <c:axPos val="l"/>
        <c:majorGridlines/>
        <c:numFmt formatCode="General" sourceLinked="1"/>
        <c:majorTickMark val="out"/>
        <c:minorTickMark val="none"/>
        <c:tickLblPos val="nextTo"/>
        <c:crossAx val="235424000"/>
        <c:crosses val="autoZero"/>
        <c:crossBetween val="midCat"/>
      </c:valAx>
    </c:plotArea>
    <c:legend>
      <c:legendPos val="r"/>
      <c:layout/>
      <c:overlay val="0"/>
    </c:legend>
    <c:plotVisOnly val="1"/>
    <c:dispBlanksAs val="zero"/>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sz="1200"/>
              <a:t>Kvinnor</a:t>
            </a:r>
          </a:p>
        </c:rich>
      </c:tx>
      <c:layout/>
      <c:overlay val="0"/>
    </c:title>
    <c:autoTitleDeleted val="0"/>
    <c:plotArea>
      <c:layout/>
      <c:barChart>
        <c:barDir val="col"/>
        <c:grouping val="stacked"/>
        <c:varyColors val="0"/>
        <c:ser>
          <c:idx val="0"/>
          <c:order val="0"/>
          <c:tx>
            <c:strRef>
              <c:f>[9]Diagram!$A$69</c:f>
              <c:strCache>
                <c:ptCount val="1"/>
                <c:pt idx="0">
                  <c:v>Examen senast vid 25 års ålder</c:v>
                </c:pt>
              </c:strCache>
            </c:strRef>
          </c:tx>
          <c:invertIfNegative val="0"/>
          <c:cat>
            <c:numRef>
              <c:f>[9]Diagram!$B$68:$AP$68</c:f>
              <c:numCache>
                <c:formatCode>General</c:formatCode>
                <c:ptCount val="41"/>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numCache>
            </c:numRef>
          </c:cat>
          <c:val>
            <c:numRef>
              <c:f>[9]Diagram!$B$69:$AP$69</c:f>
              <c:numCache>
                <c:formatCode>General</c:formatCode>
                <c:ptCount val="41"/>
                <c:pt idx="0">
                  <c:v>4.2608749078397645</c:v>
                </c:pt>
                <c:pt idx="1">
                  <c:v>4.3579267804213728</c:v>
                </c:pt>
                <c:pt idx="2">
                  <c:v>4.1518627550502485</c:v>
                </c:pt>
                <c:pt idx="3">
                  <c:v>3.3639197590658516</c:v>
                </c:pt>
                <c:pt idx="4">
                  <c:v>3.0031139494379055</c:v>
                </c:pt>
                <c:pt idx="5">
                  <c:v>3.4770979605483117</c:v>
                </c:pt>
                <c:pt idx="6">
                  <c:v>4.2394604323086149</c:v>
                </c:pt>
                <c:pt idx="7">
                  <c:v>4.9159536271234883</c:v>
                </c:pt>
                <c:pt idx="8">
                  <c:v>5.0166684589740838</c:v>
                </c:pt>
                <c:pt idx="9">
                  <c:v>4.9112013306386713</c:v>
                </c:pt>
                <c:pt idx="10">
                  <c:v>4.4935529689546403</c:v>
                </c:pt>
                <c:pt idx="11">
                  <c:v>3.8685833147611621</c:v>
                </c:pt>
                <c:pt idx="12">
                  <c:v>3.6675829348194453</c:v>
                </c:pt>
                <c:pt idx="13">
                  <c:v>3.9674881235154391</c:v>
                </c:pt>
                <c:pt idx="14">
                  <c:v>3.7982013281942706</c:v>
                </c:pt>
                <c:pt idx="15">
                  <c:v>4.02496585348986</c:v>
                </c:pt>
                <c:pt idx="16">
                  <c:v>3.8335331608506342</c:v>
                </c:pt>
                <c:pt idx="17">
                  <c:v>3.7853196527229676</c:v>
                </c:pt>
                <c:pt idx="18">
                  <c:v>3.7716164522145998</c:v>
                </c:pt>
                <c:pt idx="19">
                  <c:v>3.9313452871799792</c:v>
                </c:pt>
                <c:pt idx="20">
                  <c:v>4.0910845233500579</c:v>
                </c:pt>
                <c:pt idx="21">
                  <c:v>4.9427982160799591</c:v>
                </c:pt>
                <c:pt idx="22">
                  <c:v>5.7607320497045107</c:v>
                </c:pt>
                <c:pt idx="23">
                  <c:v>7.1734312348791169</c:v>
                </c:pt>
                <c:pt idx="24">
                  <c:v>8.9733723256887785</c:v>
                </c:pt>
                <c:pt idx="25">
                  <c:v>10.65913764857611</c:v>
                </c:pt>
                <c:pt idx="26">
                  <c:v>12.145252169103667</c:v>
                </c:pt>
                <c:pt idx="27">
                  <c:v>12.462149371724902</c:v>
                </c:pt>
                <c:pt idx="28">
                  <c:v>12.286728283767626</c:v>
                </c:pt>
                <c:pt idx="29">
                  <c:v>11.833278558586425</c:v>
                </c:pt>
                <c:pt idx="30">
                  <c:v>10.990605816940908</c:v>
                </c:pt>
                <c:pt idx="31">
                  <c:v>11.513257575757576</c:v>
                </c:pt>
                <c:pt idx="32">
                  <c:v>11.885436207953342</c:v>
                </c:pt>
                <c:pt idx="33">
                  <c:v>11.812891927009774</c:v>
                </c:pt>
                <c:pt idx="34">
                  <c:v>11.882936358854911</c:v>
                </c:pt>
                <c:pt idx="35">
                  <c:v>11.605025857401564</c:v>
                </c:pt>
                <c:pt idx="36">
                  <c:v>11.308460136098626</c:v>
                </c:pt>
                <c:pt idx="37">
                  <c:v>11.313019963139674</c:v>
                </c:pt>
                <c:pt idx="38">
                  <c:v>12.210593085949888</c:v>
                </c:pt>
                <c:pt idx="39">
                  <c:v>12.583350909356394</c:v>
                </c:pt>
                <c:pt idx="40">
                  <c:v>13.507383233810119</c:v>
                </c:pt>
              </c:numCache>
            </c:numRef>
          </c:val>
        </c:ser>
        <c:ser>
          <c:idx val="1"/>
          <c:order val="1"/>
          <c:tx>
            <c:strRef>
              <c:f>[9]Diagram!$A$70</c:f>
              <c:strCache>
                <c:ptCount val="1"/>
                <c:pt idx="0">
                  <c:v>Examen senast vid 30 års ålder</c:v>
                </c:pt>
              </c:strCache>
            </c:strRef>
          </c:tx>
          <c:invertIfNegative val="0"/>
          <c:cat>
            <c:numRef>
              <c:f>[9]Diagram!$B$68:$AP$68</c:f>
              <c:numCache>
                <c:formatCode>General</c:formatCode>
                <c:ptCount val="41"/>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numCache>
            </c:numRef>
          </c:cat>
          <c:val>
            <c:numRef>
              <c:f>[9]Diagram!$B$70:$AP$70</c:f>
              <c:numCache>
                <c:formatCode>General</c:formatCode>
                <c:ptCount val="41"/>
                <c:pt idx="0">
                  <c:v>2.6403907594003444</c:v>
                </c:pt>
                <c:pt idx="1">
                  <c:v>2.6500040054474079</c:v>
                </c:pt>
                <c:pt idx="2">
                  <c:v>3.003079213616215</c:v>
                </c:pt>
                <c:pt idx="3">
                  <c:v>3.8870004755279246</c:v>
                </c:pt>
                <c:pt idx="4">
                  <c:v>4.6322197005682515</c:v>
                </c:pt>
                <c:pt idx="5">
                  <c:v>5.0695947491597604</c:v>
                </c:pt>
                <c:pt idx="6">
                  <c:v>5.5901976112131191</c:v>
                </c:pt>
                <c:pt idx="7">
                  <c:v>6.0109680070023748</c:v>
                </c:pt>
                <c:pt idx="8">
                  <c:v>6.2067605835752948</c:v>
                </c:pt>
                <c:pt idx="9">
                  <c:v>6.0862411246042969</c:v>
                </c:pt>
                <c:pt idx="10">
                  <c:v>6.0615004334913571</c:v>
                </c:pt>
                <c:pt idx="11">
                  <c:v>5.814946883589629</c:v>
                </c:pt>
                <c:pt idx="12">
                  <c:v>5.3526377226343334</c:v>
                </c:pt>
                <c:pt idx="13">
                  <c:v>5.0382274346793352</c:v>
                </c:pt>
                <c:pt idx="14">
                  <c:v>4.7445849845285277</c:v>
                </c:pt>
                <c:pt idx="15">
                  <c:v>4.9222842718580875</c:v>
                </c:pt>
                <c:pt idx="16">
                  <c:v>5.2281188868555573</c:v>
                </c:pt>
                <c:pt idx="17">
                  <c:v>5.4380426203630625</c:v>
                </c:pt>
                <c:pt idx="18">
                  <c:v>6.3450412569947208</c:v>
                </c:pt>
                <c:pt idx="19">
                  <c:v>7.2202512225524966</c:v>
                </c:pt>
                <c:pt idx="20">
                  <c:v>8.1955934421828083</c:v>
                </c:pt>
                <c:pt idx="21">
                  <c:v>8.6058277071691744</c:v>
                </c:pt>
                <c:pt idx="22">
                  <c:v>9.5128333997677679</c:v>
                </c:pt>
                <c:pt idx="23">
                  <c:v>10.722926218552793</c:v>
                </c:pt>
                <c:pt idx="24">
                  <c:v>11.227404101038086</c:v>
                </c:pt>
                <c:pt idx="25">
                  <c:v>12.011572379657707</c:v>
                </c:pt>
                <c:pt idx="26">
                  <c:v>12.783020498461752</c:v>
                </c:pt>
                <c:pt idx="27">
                  <c:v>14.679697557614549</c:v>
                </c:pt>
                <c:pt idx="28">
                  <c:v>16.164050786661857</c:v>
                </c:pt>
                <c:pt idx="29">
                  <c:v>17.327507877897425</c:v>
                </c:pt>
                <c:pt idx="30">
                  <c:v>17.71558571456589</c:v>
                </c:pt>
                <c:pt idx="31">
                  <c:v>19.121212121212118</c:v>
                </c:pt>
                <c:pt idx="32">
                  <c:v>19.361429447055109</c:v>
                </c:pt>
                <c:pt idx="33">
                  <c:v>19.533736323748187</c:v>
                </c:pt>
                <c:pt idx="34">
                  <c:v>19.03599068299647</c:v>
                </c:pt>
                <c:pt idx="35">
                  <c:v>18.367156432612063</c:v>
                </c:pt>
                <c:pt idx="36">
                  <c:v>0</c:v>
                </c:pt>
                <c:pt idx="37">
                  <c:v>0</c:v>
                </c:pt>
                <c:pt idx="38">
                  <c:v>0</c:v>
                </c:pt>
                <c:pt idx="39">
                  <c:v>0</c:v>
                </c:pt>
                <c:pt idx="40">
                  <c:v>0</c:v>
                </c:pt>
              </c:numCache>
            </c:numRef>
          </c:val>
        </c:ser>
        <c:ser>
          <c:idx val="2"/>
          <c:order val="2"/>
          <c:tx>
            <c:strRef>
              <c:f>[9]Diagram!$A$71</c:f>
              <c:strCache>
                <c:ptCount val="1"/>
                <c:pt idx="0">
                  <c:v>Examen senast vid 35 års ålder</c:v>
                </c:pt>
              </c:strCache>
            </c:strRef>
          </c:tx>
          <c:invertIfNegative val="0"/>
          <c:cat>
            <c:numRef>
              <c:f>[9]Diagram!$B$68:$AP$68</c:f>
              <c:numCache>
                <c:formatCode>General</c:formatCode>
                <c:ptCount val="41"/>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numCache>
            </c:numRef>
          </c:cat>
          <c:val>
            <c:numRef>
              <c:f>[9]Diagram!$B$71:$AP$71</c:f>
              <c:numCache>
                <c:formatCode>General</c:formatCode>
                <c:ptCount val="41"/>
                <c:pt idx="0">
                  <c:v>2.3838781027279428</c:v>
                </c:pt>
                <c:pt idx="1">
                  <c:v>2.8470720179444049</c:v>
                </c:pt>
                <c:pt idx="2">
                  <c:v>3.0166142185226548</c:v>
                </c:pt>
                <c:pt idx="3">
                  <c:v>2.8690184751404573</c:v>
                </c:pt>
                <c:pt idx="4">
                  <c:v>3.0330219383895436</c:v>
                </c:pt>
                <c:pt idx="5">
                  <c:v>2.8225025955058154</c:v>
                </c:pt>
                <c:pt idx="6">
                  <c:v>2.2869816568800339</c:v>
                </c:pt>
                <c:pt idx="7">
                  <c:v>2.1382254693556764</c:v>
                </c:pt>
                <c:pt idx="8">
                  <c:v>1.8245689500663147</c:v>
                </c:pt>
                <c:pt idx="9">
                  <c:v>1.7634539373669789</c:v>
                </c:pt>
                <c:pt idx="10">
                  <c:v>1.8999833982033181</c:v>
                </c:pt>
                <c:pt idx="11">
                  <c:v>1.8033578485996582</c:v>
                </c:pt>
                <c:pt idx="12">
                  <c:v>1.9674662047671045</c:v>
                </c:pt>
                <c:pt idx="13">
                  <c:v>2.360451306413303</c:v>
                </c:pt>
                <c:pt idx="14">
                  <c:v>2.3813401371622973</c:v>
                </c:pt>
                <c:pt idx="15">
                  <c:v>2.6971420667715567</c:v>
                </c:pt>
                <c:pt idx="16">
                  <c:v>3.058938600366</c:v>
                </c:pt>
                <c:pt idx="17">
                  <c:v>3.4348855564325191</c:v>
                </c:pt>
                <c:pt idx="18">
                  <c:v>3.6957415193955292</c:v>
                </c:pt>
                <c:pt idx="19">
                  <c:v>3.9936714929523465</c:v>
                </c:pt>
                <c:pt idx="20">
                  <c:v>4.3394358397798367</c:v>
                </c:pt>
                <c:pt idx="21">
                  <c:v>4.851134340460785</c:v>
                </c:pt>
                <c:pt idx="22">
                  <c:v>5.1749536403181899</c:v>
                </c:pt>
                <c:pt idx="23">
                  <c:v>5.8707090530732415</c:v>
                </c:pt>
                <c:pt idx="24">
                  <c:v>6.2541685906315756</c:v>
                </c:pt>
                <c:pt idx="25">
                  <c:v>6.4275506291610043</c:v>
                </c:pt>
                <c:pt idx="26">
                  <c:v>6.3258322098931856</c:v>
                </c:pt>
                <c:pt idx="27">
                  <c:v>6.0760457652626414</c:v>
                </c:pt>
                <c:pt idx="28">
                  <c:v>6.226869863923632</c:v>
                </c:pt>
                <c:pt idx="29">
                  <c:v>5.9234055715583729</c:v>
                </c:pt>
                <c:pt idx="30">
                  <c:v>5.7836003843966353</c:v>
                </c:pt>
                <c:pt idx="31">
                  <c:v>0</c:v>
                </c:pt>
                <c:pt idx="32">
                  <c:v>0</c:v>
                </c:pt>
                <c:pt idx="33">
                  <c:v>0</c:v>
                </c:pt>
                <c:pt idx="34">
                  <c:v>0</c:v>
                </c:pt>
                <c:pt idx="35">
                  <c:v>0</c:v>
                </c:pt>
                <c:pt idx="36">
                  <c:v>0</c:v>
                </c:pt>
                <c:pt idx="37">
                  <c:v>0</c:v>
                </c:pt>
                <c:pt idx="38">
                  <c:v>0</c:v>
                </c:pt>
                <c:pt idx="39">
                  <c:v>0</c:v>
                </c:pt>
                <c:pt idx="40">
                  <c:v>0</c:v>
                </c:pt>
              </c:numCache>
            </c:numRef>
          </c:val>
        </c:ser>
        <c:ser>
          <c:idx val="3"/>
          <c:order val="3"/>
          <c:tx>
            <c:strRef>
              <c:f>[9]Diagram!$A$72</c:f>
              <c:strCache>
                <c:ptCount val="1"/>
                <c:pt idx="0">
                  <c:v>Examen senast vid 40 års ålder</c:v>
                </c:pt>
              </c:strCache>
            </c:strRef>
          </c:tx>
          <c:invertIfNegative val="0"/>
          <c:cat>
            <c:numRef>
              <c:f>[9]Diagram!$B$68:$AP$68</c:f>
              <c:numCache>
                <c:formatCode>General</c:formatCode>
                <c:ptCount val="41"/>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numCache>
            </c:numRef>
          </c:cat>
          <c:val>
            <c:numRef>
              <c:f>[9]Diagram!$B$72:$AP$72</c:f>
              <c:numCache>
                <c:formatCode>General</c:formatCode>
                <c:ptCount val="41"/>
                <c:pt idx="0">
                  <c:v>1.7203244040304746</c:v>
                </c:pt>
                <c:pt idx="1">
                  <c:v>1.5316830890010422</c:v>
                </c:pt>
                <c:pt idx="2">
                  <c:v>1.3873380029100257</c:v>
                </c:pt>
                <c:pt idx="3">
                  <c:v>1.273358107751104</c:v>
                </c:pt>
                <c:pt idx="4">
                  <c:v>1.2367833078235773</c:v>
                </c:pt>
                <c:pt idx="5">
                  <c:v>1.2018511675377006</c:v>
                </c:pt>
                <c:pt idx="6">
                  <c:v>1.1653062337520677</c:v>
                </c:pt>
                <c:pt idx="7">
                  <c:v>1.2432789696504152</c:v>
                </c:pt>
                <c:pt idx="8">
                  <c:v>1.3209305660106825</c:v>
                </c:pt>
                <c:pt idx="9">
                  <c:v>1.5917586250067082</c:v>
                </c:pt>
                <c:pt idx="10">
                  <c:v>1.835420855545923</c:v>
                </c:pt>
                <c:pt idx="11">
                  <c:v>2.0819404204739627</c:v>
                </c:pt>
                <c:pt idx="12">
                  <c:v>2.4061452724328802</c:v>
                </c:pt>
                <c:pt idx="13">
                  <c:v>2.6425178147268404</c:v>
                </c:pt>
                <c:pt idx="14">
                  <c:v>2.9531512947179852</c:v>
                </c:pt>
                <c:pt idx="15">
                  <c:v>3.4803506284686812</c:v>
                </c:pt>
                <c:pt idx="16">
                  <c:v>3.582697040449295</c:v>
                </c:pt>
                <c:pt idx="17">
                  <c:v>3.9226519337016565</c:v>
                </c:pt>
                <c:pt idx="18">
                  <c:v>4.1747020328159081</c:v>
                </c:pt>
                <c:pt idx="19">
                  <c:v>4.6488957074823389</c:v>
                </c:pt>
                <c:pt idx="20">
                  <c:v>4.7287433087778794</c:v>
                </c:pt>
                <c:pt idx="21">
                  <c:v>4.7206895943873519</c:v>
                </c:pt>
                <c:pt idx="22">
                  <c:v>4.3916049981802772</c:v>
                </c:pt>
                <c:pt idx="23">
                  <c:v>4.3971103253421724</c:v>
                </c:pt>
                <c:pt idx="24">
                  <c:v>4.2122005027961649</c:v>
                </c:pt>
                <c:pt idx="25">
                  <c:v>3.8969639931681108</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dLbls>
          <c:showLegendKey val="0"/>
          <c:showVal val="0"/>
          <c:showCatName val="0"/>
          <c:showSerName val="0"/>
          <c:showPercent val="0"/>
          <c:showBubbleSize val="0"/>
        </c:dLbls>
        <c:gapWidth val="150"/>
        <c:overlap val="100"/>
        <c:axId val="240587136"/>
        <c:axId val="240589056"/>
      </c:barChart>
      <c:catAx>
        <c:axId val="240587136"/>
        <c:scaling>
          <c:orientation val="minMax"/>
        </c:scaling>
        <c:delete val="0"/>
        <c:axPos val="b"/>
        <c:title>
          <c:tx>
            <c:rich>
              <a:bodyPr/>
              <a:lstStyle/>
              <a:p>
                <a:pPr>
                  <a:defRPr/>
                </a:pPr>
                <a:r>
                  <a:rPr lang="en-US"/>
                  <a:t>Födelseår</a:t>
                </a:r>
              </a:p>
            </c:rich>
          </c:tx>
          <c:layout/>
          <c:overlay val="0"/>
        </c:title>
        <c:numFmt formatCode="General" sourceLinked="1"/>
        <c:majorTickMark val="out"/>
        <c:minorTickMark val="none"/>
        <c:tickLblPos val="nextTo"/>
        <c:crossAx val="240589056"/>
        <c:crosses val="autoZero"/>
        <c:auto val="1"/>
        <c:lblAlgn val="ctr"/>
        <c:lblOffset val="100"/>
        <c:tickLblSkip val="4"/>
        <c:noMultiLvlLbl val="0"/>
      </c:catAx>
      <c:valAx>
        <c:axId val="240589056"/>
        <c:scaling>
          <c:orientation val="minMax"/>
          <c:max val="40"/>
          <c:min val="0"/>
        </c:scaling>
        <c:delete val="0"/>
        <c:axPos val="l"/>
        <c:majorGridlines/>
        <c:title>
          <c:tx>
            <c:rich>
              <a:bodyPr rot="-5400000" vert="horz"/>
              <a:lstStyle/>
              <a:p>
                <a:pPr>
                  <a:defRPr/>
                </a:pPr>
                <a:r>
                  <a:rPr lang="en-US"/>
                  <a:t>Procent</a:t>
                </a:r>
              </a:p>
            </c:rich>
          </c:tx>
          <c:layout/>
          <c:overlay val="0"/>
        </c:title>
        <c:numFmt formatCode="0" sourceLinked="0"/>
        <c:majorTickMark val="out"/>
        <c:minorTickMark val="none"/>
        <c:tickLblPos val="nextTo"/>
        <c:crossAx val="240587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Män</a:t>
            </a:r>
          </a:p>
        </c:rich>
      </c:tx>
      <c:layout/>
      <c:overlay val="0"/>
    </c:title>
    <c:autoTitleDeleted val="0"/>
    <c:plotArea>
      <c:layout/>
      <c:barChart>
        <c:barDir val="col"/>
        <c:grouping val="stacked"/>
        <c:varyColors val="0"/>
        <c:ser>
          <c:idx val="0"/>
          <c:order val="0"/>
          <c:tx>
            <c:strRef>
              <c:f>[9]Diagram!$A$118</c:f>
              <c:strCache>
                <c:ptCount val="1"/>
                <c:pt idx="0">
                  <c:v>Examen senast vid 25 års ålder</c:v>
                </c:pt>
              </c:strCache>
            </c:strRef>
          </c:tx>
          <c:invertIfNegative val="0"/>
          <c:cat>
            <c:numRef>
              <c:f>[9]Diagram!$B$117:$AP$117</c:f>
              <c:numCache>
                <c:formatCode>General</c:formatCode>
                <c:ptCount val="41"/>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numCache>
            </c:numRef>
          </c:cat>
          <c:val>
            <c:numRef>
              <c:f>[9]Diagram!$B$118:$AP$118</c:f>
              <c:numCache>
                <c:formatCode>General</c:formatCode>
                <c:ptCount val="41"/>
                <c:pt idx="0">
                  <c:v>4.8958071805171981</c:v>
                </c:pt>
                <c:pt idx="1">
                  <c:v>5.4108309269754011</c:v>
                </c:pt>
                <c:pt idx="2">
                  <c:v>4.9351783000872906</c:v>
                </c:pt>
                <c:pt idx="3">
                  <c:v>4.3653276955602536</c:v>
                </c:pt>
                <c:pt idx="4">
                  <c:v>4.0684180429883279</c:v>
                </c:pt>
                <c:pt idx="5">
                  <c:v>4.0482704217787555</c:v>
                </c:pt>
                <c:pt idx="6">
                  <c:v>3.7918073295513866</c:v>
                </c:pt>
                <c:pt idx="7">
                  <c:v>3.6605001712915386</c:v>
                </c:pt>
                <c:pt idx="8">
                  <c:v>3.6494744147468561</c:v>
                </c:pt>
                <c:pt idx="9">
                  <c:v>3.6326977560704292</c:v>
                </c:pt>
                <c:pt idx="10">
                  <c:v>3.0443519954872373</c:v>
                </c:pt>
                <c:pt idx="11">
                  <c:v>2.8675731442780803</c:v>
                </c:pt>
                <c:pt idx="12">
                  <c:v>2.7776259949365243</c:v>
                </c:pt>
                <c:pt idx="13">
                  <c:v>2.5962066339631997</c:v>
                </c:pt>
                <c:pt idx="14">
                  <c:v>2.5724413242480555</c:v>
                </c:pt>
                <c:pt idx="15">
                  <c:v>2.6303818034118605</c:v>
                </c:pt>
                <c:pt idx="16">
                  <c:v>2.5690632592459282</c:v>
                </c:pt>
                <c:pt idx="17">
                  <c:v>2.3527138695678023</c:v>
                </c:pt>
                <c:pt idx="18">
                  <c:v>2.1418690782525918</c:v>
                </c:pt>
                <c:pt idx="19">
                  <c:v>2.1773268104125143</c:v>
                </c:pt>
                <c:pt idx="20">
                  <c:v>2.1296864404043014</c:v>
                </c:pt>
                <c:pt idx="21">
                  <c:v>2.2647436330473552</c:v>
                </c:pt>
                <c:pt idx="22">
                  <c:v>2.8622027323326025</c:v>
                </c:pt>
                <c:pt idx="23">
                  <c:v>3.5221129420960078</c:v>
                </c:pt>
                <c:pt idx="24">
                  <c:v>4.1234738539507028</c:v>
                </c:pt>
                <c:pt idx="25">
                  <c:v>4.6641100682880881</c:v>
                </c:pt>
                <c:pt idx="26">
                  <c:v>5.0535374762333634</c:v>
                </c:pt>
                <c:pt idx="27">
                  <c:v>5.1904327698674333</c:v>
                </c:pt>
                <c:pt idx="28">
                  <c:v>5.5596196049743964</c:v>
                </c:pt>
                <c:pt idx="29">
                  <c:v>5.2399962863243896</c:v>
                </c:pt>
                <c:pt idx="30">
                  <c:v>5.3712960675118318</c:v>
                </c:pt>
                <c:pt idx="31">
                  <c:v>5.5774916897761289</c:v>
                </c:pt>
                <c:pt idx="32">
                  <c:v>5.7831282198053806</c:v>
                </c:pt>
                <c:pt idx="33">
                  <c:v>5.3331154328049246</c:v>
                </c:pt>
                <c:pt idx="34">
                  <c:v>5.0290754539149605</c:v>
                </c:pt>
                <c:pt idx="35">
                  <c:v>4.794096306652273</c:v>
                </c:pt>
                <c:pt idx="36">
                  <c:v>4.6756312872100185</c:v>
                </c:pt>
                <c:pt idx="37">
                  <c:v>4.7580343644846135</c:v>
                </c:pt>
                <c:pt idx="38">
                  <c:v>5.0087509944311854</c:v>
                </c:pt>
                <c:pt idx="39">
                  <c:v>5.3706624605678233</c:v>
                </c:pt>
                <c:pt idx="40">
                  <c:v>5.9754526745924821</c:v>
                </c:pt>
              </c:numCache>
            </c:numRef>
          </c:val>
        </c:ser>
        <c:ser>
          <c:idx val="1"/>
          <c:order val="1"/>
          <c:tx>
            <c:strRef>
              <c:f>[9]Diagram!$A$119</c:f>
              <c:strCache>
                <c:ptCount val="1"/>
                <c:pt idx="0">
                  <c:v>Examen senast vid 30 års ålder</c:v>
                </c:pt>
              </c:strCache>
            </c:strRef>
          </c:tx>
          <c:invertIfNegative val="0"/>
          <c:cat>
            <c:numRef>
              <c:f>[9]Diagram!$B$117:$AP$117</c:f>
              <c:numCache>
                <c:formatCode>General</c:formatCode>
                <c:ptCount val="41"/>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numCache>
            </c:numRef>
          </c:cat>
          <c:val>
            <c:numRef>
              <c:f>[9]Diagram!$B$119:$AP$119</c:f>
              <c:numCache>
                <c:formatCode>General</c:formatCode>
                <c:ptCount val="41"/>
                <c:pt idx="0">
                  <c:v>5.5352896870523258</c:v>
                </c:pt>
                <c:pt idx="1">
                  <c:v>4.8317608363316298</c:v>
                </c:pt>
                <c:pt idx="2">
                  <c:v>4.9448773075555277</c:v>
                </c:pt>
                <c:pt idx="3">
                  <c:v>4.9945031712473575</c:v>
                </c:pt>
                <c:pt idx="4">
                  <c:v>5.4996804467018743</c:v>
                </c:pt>
                <c:pt idx="5">
                  <c:v>5.9112804417515639</c:v>
                </c:pt>
                <c:pt idx="6">
                  <c:v>6.1358020394668147</c:v>
                </c:pt>
                <c:pt idx="7">
                  <c:v>6.4200068516615278</c:v>
                </c:pt>
                <c:pt idx="8">
                  <c:v>6.3374917480576185</c:v>
                </c:pt>
                <c:pt idx="9">
                  <c:v>6.3163749500286794</c:v>
                </c:pt>
                <c:pt idx="10">
                  <c:v>6.4923847130164996</c:v>
                </c:pt>
                <c:pt idx="11">
                  <c:v>6.3188896531047751</c:v>
                </c:pt>
                <c:pt idx="12">
                  <c:v>6.3420942389304766</c:v>
                </c:pt>
                <c:pt idx="13">
                  <c:v>6.5117679352542206</c:v>
                </c:pt>
                <c:pt idx="14">
                  <c:v>6.2839837566246821</c:v>
                </c:pt>
                <c:pt idx="15">
                  <c:v>6.22420796100731</c:v>
                </c:pt>
                <c:pt idx="16">
                  <c:v>6.3409220432526485</c:v>
                </c:pt>
                <c:pt idx="17">
                  <c:v>6.6211878009630816</c:v>
                </c:pt>
                <c:pt idx="18">
                  <c:v>7.1306391396825859</c:v>
                </c:pt>
                <c:pt idx="19">
                  <c:v>7.5481669384550347</c:v>
                </c:pt>
                <c:pt idx="20">
                  <c:v>8.0634223528272031</c:v>
                </c:pt>
                <c:pt idx="21">
                  <c:v>8.4256569614267391</c:v>
                </c:pt>
                <c:pt idx="22">
                  <c:v>8.8227357058525904</c:v>
                </c:pt>
                <c:pt idx="23">
                  <c:v>9.3629909463948398</c:v>
                </c:pt>
                <c:pt idx="24">
                  <c:v>9.2852206535689614</c:v>
                </c:pt>
                <c:pt idx="25">
                  <c:v>10.061560197799981</c:v>
                </c:pt>
                <c:pt idx="26">
                  <c:v>10.64078188064979</c:v>
                </c:pt>
                <c:pt idx="27">
                  <c:v>11.604825699656311</c:v>
                </c:pt>
                <c:pt idx="28">
                  <c:v>12.275054864667155</c:v>
                </c:pt>
                <c:pt idx="29">
                  <c:v>12.438956457153468</c:v>
                </c:pt>
                <c:pt idx="30">
                  <c:v>12.810522114306352</c:v>
                </c:pt>
                <c:pt idx="31">
                  <c:v>12.389120493654847</c:v>
                </c:pt>
                <c:pt idx="32">
                  <c:v>12.290712650257586</c:v>
                </c:pt>
                <c:pt idx="33">
                  <c:v>12.108006028581286</c:v>
                </c:pt>
                <c:pt idx="34">
                  <c:v>11.9947361869365</c:v>
                </c:pt>
                <c:pt idx="35">
                  <c:v>11.51715716636877</c:v>
                </c:pt>
                <c:pt idx="36">
                  <c:v>0</c:v>
                </c:pt>
                <c:pt idx="37">
                  <c:v>0</c:v>
                </c:pt>
                <c:pt idx="38">
                  <c:v>0</c:v>
                </c:pt>
                <c:pt idx="39">
                  <c:v>0</c:v>
                </c:pt>
                <c:pt idx="40">
                  <c:v>0</c:v>
                </c:pt>
              </c:numCache>
            </c:numRef>
          </c:val>
        </c:ser>
        <c:ser>
          <c:idx val="2"/>
          <c:order val="2"/>
          <c:tx>
            <c:strRef>
              <c:f>[9]Diagram!$A$120</c:f>
              <c:strCache>
                <c:ptCount val="1"/>
                <c:pt idx="0">
                  <c:v>Examen senast vid 35 års ålder</c:v>
                </c:pt>
              </c:strCache>
            </c:strRef>
          </c:tx>
          <c:invertIfNegative val="0"/>
          <c:cat>
            <c:numRef>
              <c:f>[9]Diagram!$B$117:$AP$117</c:f>
              <c:numCache>
                <c:formatCode>General</c:formatCode>
                <c:ptCount val="41"/>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numCache>
            </c:numRef>
          </c:cat>
          <c:val>
            <c:numRef>
              <c:f>[9]Diagram!$B$120:$AP$120</c:f>
              <c:numCache>
                <c:formatCode>General</c:formatCode>
                <c:ptCount val="41"/>
                <c:pt idx="0">
                  <c:v>1.6363663215725648</c:v>
                </c:pt>
                <c:pt idx="1">
                  <c:v>1.8097870566253338</c:v>
                </c:pt>
                <c:pt idx="2">
                  <c:v>2.0254760596165653</c:v>
                </c:pt>
                <c:pt idx="3">
                  <c:v>2.0786469344608864</c:v>
                </c:pt>
                <c:pt idx="4">
                  <c:v>2.087187594604595</c:v>
                </c:pt>
                <c:pt idx="5">
                  <c:v>2.0073513368355691</c:v>
                </c:pt>
                <c:pt idx="6">
                  <c:v>1.6949152542372889</c:v>
                </c:pt>
                <c:pt idx="7">
                  <c:v>1.6050017129153815</c:v>
                </c:pt>
                <c:pt idx="8">
                  <c:v>1.6656228312202721</c:v>
                </c:pt>
                <c:pt idx="9">
                  <c:v>1.5869153355465553</c:v>
                </c:pt>
                <c:pt idx="10">
                  <c:v>1.6358764631222673</c:v>
                </c:pt>
                <c:pt idx="11">
                  <c:v>1.6753963635081028</c:v>
                </c:pt>
                <c:pt idx="12">
                  <c:v>1.7831448190444963</c:v>
                </c:pt>
                <c:pt idx="13">
                  <c:v>1.859493155294242</c:v>
                </c:pt>
                <c:pt idx="14">
                  <c:v>2.0493495767086518</c:v>
                </c:pt>
                <c:pt idx="15">
                  <c:v>2.0617384240454939</c:v>
                </c:pt>
                <c:pt idx="16">
                  <c:v>2.2271213893638073</c:v>
                </c:pt>
                <c:pt idx="17">
                  <c:v>2.3675762439807375</c:v>
                </c:pt>
                <c:pt idx="18">
                  <c:v>2.6877482113905806</c:v>
                </c:pt>
                <c:pt idx="19">
                  <c:v>2.7797910249441316</c:v>
                </c:pt>
                <c:pt idx="20">
                  <c:v>3.1598152872412566</c:v>
                </c:pt>
                <c:pt idx="21">
                  <c:v>3.2628521245693438</c:v>
                </c:pt>
                <c:pt idx="22">
                  <c:v>3.1725417439703154</c:v>
                </c:pt>
                <c:pt idx="23">
                  <c:v>3.3837035107145201</c:v>
                </c:pt>
                <c:pt idx="24">
                  <c:v>3.4982064698719828</c:v>
                </c:pt>
                <c:pt idx="25">
                  <c:v>3.6448346620917018</c:v>
                </c:pt>
                <c:pt idx="26">
                  <c:v>3.579172087127656</c:v>
                </c:pt>
                <c:pt idx="27">
                  <c:v>3.4281405625306824</c:v>
                </c:pt>
                <c:pt idx="28">
                  <c:v>3.282735918068763</c:v>
                </c:pt>
                <c:pt idx="29">
                  <c:v>3.2828892396249181</c:v>
                </c:pt>
                <c:pt idx="30">
                  <c:v>3.1665177807766121</c:v>
                </c:pt>
                <c:pt idx="31">
                  <c:v>0</c:v>
                </c:pt>
                <c:pt idx="32">
                  <c:v>0</c:v>
                </c:pt>
                <c:pt idx="33">
                  <c:v>0</c:v>
                </c:pt>
                <c:pt idx="34">
                  <c:v>0</c:v>
                </c:pt>
                <c:pt idx="35">
                  <c:v>0</c:v>
                </c:pt>
                <c:pt idx="36">
                  <c:v>0</c:v>
                </c:pt>
                <c:pt idx="37">
                  <c:v>0</c:v>
                </c:pt>
                <c:pt idx="38">
                  <c:v>0</c:v>
                </c:pt>
                <c:pt idx="39">
                  <c:v>0</c:v>
                </c:pt>
                <c:pt idx="40">
                  <c:v>0</c:v>
                </c:pt>
              </c:numCache>
            </c:numRef>
          </c:val>
        </c:ser>
        <c:ser>
          <c:idx val="3"/>
          <c:order val="3"/>
          <c:tx>
            <c:strRef>
              <c:f>[9]Diagram!$A$121</c:f>
              <c:strCache>
                <c:ptCount val="1"/>
                <c:pt idx="0">
                  <c:v>Examen senast vid 40 års ålder</c:v>
                </c:pt>
              </c:strCache>
            </c:strRef>
          </c:tx>
          <c:invertIfNegative val="0"/>
          <c:cat>
            <c:numRef>
              <c:f>[9]Diagram!$B$117:$AP$117</c:f>
              <c:numCache>
                <c:formatCode>General</c:formatCode>
                <c:ptCount val="41"/>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numCache>
            </c:numRef>
          </c:cat>
          <c:val>
            <c:numRef>
              <c:f>[9]Diagram!$B$121:$AP$121</c:f>
              <c:numCache>
                <c:formatCode>General</c:formatCode>
                <c:ptCount val="41"/>
                <c:pt idx="0">
                  <c:v>0.76649288889545275</c:v>
                </c:pt>
                <c:pt idx="1">
                  <c:v>0.59142358591083699</c:v>
                </c:pt>
                <c:pt idx="2">
                  <c:v>0.5916394555623814</c:v>
                </c:pt>
                <c:pt idx="3">
                  <c:v>0.63763213530655527</c:v>
                </c:pt>
                <c:pt idx="4">
                  <c:v>0.60715126644017481</c:v>
                </c:pt>
                <c:pt idx="5">
                  <c:v>0.62268172739631922</c:v>
                </c:pt>
                <c:pt idx="6">
                  <c:v>0.61079594890892075</c:v>
                </c:pt>
                <c:pt idx="7">
                  <c:v>0.66461116820829069</c:v>
                </c:pt>
                <c:pt idx="8">
                  <c:v>0.70755116204275836</c:v>
                </c:pt>
                <c:pt idx="9">
                  <c:v>0.70220569064710681</c:v>
                </c:pt>
                <c:pt idx="10">
                  <c:v>0.89902693555210966</c:v>
                </c:pt>
                <c:pt idx="11">
                  <c:v>0.91353191189178773</c:v>
                </c:pt>
                <c:pt idx="12">
                  <c:v>1.0673369396936412</c:v>
                </c:pt>
                <c:pt idx="13">
                  <c:v>1.1210087307630996</c:v>
                </c:pt>
                <c:pt idx="14">
                  <c:v>1.2819189207791304</c:v>
                </c:pt>
                <c:pt idx="15">
                  <c:v>1.28675873273761</c:v>
                </c:pt>
                <c:pt idx="16">
                  <c:v>1.3437715588349981</c:v>
                </c:pt>
                <c:pt idx="17">
                  <c:v>1.3524760715771968</c:v>
                </c:pt>
                <c:pt idx="18">
                  <c:v>1.433862355163539</c:v>
                </c:pt>
                <c:pt idx="19">
                  <c:v>1.4993658271425989</c:v>
                </c:pt>
                <c:pt idx="20">
                  <c:v>1.6000904188329503</c:v>
                </c:pt>
                <c:pt idx="21">
                  <c:v>1.6077822063095297</c:v>
                </c:pt>
                <c:pt idx="22">
                  <c:v>1.4049586776859488</c:v>
                </c:pt>
                <c:pt idx="23">
                  <c:v>1.460626587637595</c:v>
                </c:pt>
                <c:pt idx="24">
                  <c:v>1.4776055550070772</c:v>
                </c:pt>
                <c:pt idx="25">
                  <c:v>1.3203485047263435</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dLbls>
          <c:showLegendKey val="0"/>
          <c:showVal val="0"/>
          <c:showCatName val="0"/>
          <c:showSerName val="0"/>
          <c:showPercent val="0"/>
          <c:showBubbleSize val="0"/>
        </c:dLbls>
        <c:gapWidth val="150"/>
        <c:overlap val="100"/>
        <c:axId val="240616576"/>
        <c:axId val="240618496"/>
      </c:barChart>
      <c:catAx>
        <c:axId val="240616576"/>
        <c:scaling>
          <c:orientation val="minMax"/>
        </c:scaling>
        <c:delete val="0"/>
        <c:axPos val="b"/>
        <c:title>
          <c:tx>
            <c:rich>
              <a:bodyPr/>
              <a:lstStyle/>
              <a:p>
                <a:pPr>
                  <a:defRPr/>
                </a:pPr>
                <a:r>
                  <a:rPr lang="en-US"/>
                  <a:t>Födelseår</a:t>
                </a:r>
              </a:p>
            </c:rich>
          </c:tx>
          <c:layout/>
          <c:overlay val="0"/>
        </c:title>
        <c:numFmt formatCode="General" sourceLinked="1"/>
        <c:majorTickMark val="out"/>
        <c:minorTickMark val="none"/>
        <c:tickLblPos val="nextTo"/>
        <c:crossAx val="240618496"/>
        <c:crosses val="autoZero"/>
        <c:auto val="1"/>
        <c:lblAlgn val="ctr"/>
        <c:lblOffset val="100"/>
        <c:tickLblSkip val="4"/>
        <c:noMultiLvlLbl val="0"/>
      </c:catAx>
      <c:valAx>
        <c:axId val="240618496"/>
        <c:scaling>
          <c:orientation val="minMax"/>
          <c:max val="40"/>
          <c:min val="0"/>
        </c:scaling>
        <c:delete val="0"/>
        <c:axPos val="l"/>
        <c:majorGridlines/>
        <c:title>
          <c:tx>
            <c:rich>
              <a:bodyPr rot="-5400000" vert="horz"/>
              <a:lstStyle/>
              <a:p>
                <a:pPr>
                  <a:defRPr/>
                </a:pPr>
                <a:r>
                  <a:rPr lang="en-US"/>
                  <a:t>Procent</a:t>
                </a:r>
              </a:p>
            </c:rich>
          </c:tx>
          <c:layout/>
          <c:overlay val="0"/>
        </c:title>
        <c:numFmt formatCode="0" sourceLinked="0"/>
        <c:majorTickMark val="out"/>
        <c:minorTickMark val="none"/>
        <c:tickLblPos val="nextTo"/>
        <c:crossAx val="24061657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'[7]Prestationsgrad diagram'!$B$2</c:f>
              <c:strCache>
                <c:ptCount val="1"/>
                <c:pt idx="0">
                  <c:v>Kvinnor</c:v>
                </c:pt>
              </c:strCache>
            </c:strRef>
          </c:tx>
          <c:marker>
            <c:symbol val="none"/>
          </c:marker>
          <c:cat>
            <c:strRef>
              <c:f>'[7]Prestationsgrad diagram'!$A$3:$A$9</c:f>
              <c:strCache>
                <c:ptCount val="7"/>
                <c:pt idx="0">
                  <c:v>2004/05</c:v>
                </c:pt>
                <c:pt idx="1">
                  <c:v>2005/06</c:v>
                </c:pt>
                <c:pt idx="2">
                  <c:v>2006/07</c:v>
                </c:pt>
                <c:pt idx="3">
                  <c:v>2007/08</c:v>
                </c:pt>
                <c:pt idx="4">
                  <c:v>2008/09</c:v>
                </c:pt>
                <c:pt idx="5">
                  <c:v>2009/10</c:v>
                </c:pt>
                <c:pt idx="6">
                  <c:v>2010/11</c:v>
                </c:pt>
              </c:strCache>
            </c:strRef>
          </c:cat>
          <c:val>
            <c:numRef>
              <c:f>'[7]Prestationsgrad diagram'!$B$3:$B$9</c:f>
              <c:numCache>
                <c:formatCode>General</c:formatCode>
                <c:ptCount val="7"/>
                <c:pt idx="0">
                  <c:v>84.017858659724254</c:v>
                </c:pt>
                <c:pt idx="1">
                  <c:v>83.138664548106107</c:v>
                </c:pt>
                <c:pt idx="2">
                  <c:v>82.734723171678993</c:v>
                </c:pt>
                <c:pt idx="3">
                  <c:v>82.458707915546114</c:v>
                </c:pt>
                <c:pt idx="4">
                  <c:v>82.088184165005543</c:v>
                </c:pt>
                <c:pt idx="5">
                  <c:v>81.443961826508399</c:v>
                </c:pt>
                <c:pt idx="6">
                  <c:v>81.792667203040054</c:v>
                </c:pt>
              </c:numCache>
            </c:numRef>
          </c:val>
          <c:smooth val="0"/>
        </c:ser>
        <c:ser>
          <c:idx val="1"/>
          <c:order val="1"/>
          <c:tx>
            <c:strRef>
              <c:f>'[7]Prestationsgrad diagram'!$C$2</c:f>
              <c:strCache>
                <c:ptCount val="1"/>
                <c:pt idx="0">
                  <c:v>Totalt </c:v>
                </c:pt>
              </c:strCache>
            </c:strRef>
          </c:tx>
          <c:marker>
            <c:symbol val="none"/>
          </c:marker>
          <c:cat>
            <c:strRef>
              <c:f>'[7]Prestationsgrad diagram'!$A$3:$A$9</c:f>
              <c:strCache>
                <c:ptCount val="7"/>
                <c:pt idx="0">
                  <c:v>2004/05</c:v>
                </c:pt>
                <c:pt idx="1">
                  <c:v>2005/06</c:v>
                </c:pt>
                <c:pt idx="2">
                  <c:v>2006/07</c:v>
                </c:pt>
                <c:pt idx="3">
                  <c:v>2007/08</c:v>
                </c:pt>
                <c:pt idx="4">
                  <c:v>2008/09</c:v>
                </c:pt>
                <c:pt idx="5">
                  <c:v>2009/10</c:v>
                </c:pt>
                <c:pt idx="6">
                  <c:v>2010/11</c:v>
                </c:pt>
              </c:strCache>
            </c:strRef>
          </c:cat>
          <c:val>
            <c:numRef>
              <c:f>'[7]Prestationsgrad diagram'!$C$3:$C$9</c:f>
              <c:numCache>
                <c:formatCode>General</c:formatCode>
                <c:ptCount val="7"/>
                <c:pt idx="0">
                  <c:v>80.767332614786241</c:v>
                </c:pt>
                <c:pt idx="1">
                  <c:v>79.955158198873704</c:v>
                </c:pt>
                <c:pt idx="2">
                  <c:v>79.828502687025633</c:v>
                </c:pt>
                <c:pt idx="3">
                  <c:v>79.618524412595065</c:v>
                </c:pt>
                <c:pt idx="4">
                  <c:v>79.439161655083254</c:v>
                </c:pt>
                <c:pt idx="5">
                  <c:v>78.845461834930887</c:v>
                </c:pt>
                <c:pt idx="6">
                  <c:v>79.176357299552564</c:v>
                </c:pt>
              </c:numCache>
            </c:numRef>
          </c:val>
          <c:smooth val="0"/>
        </c:ser>
        <c:ser>
          <c:idx val="2"/>
          <c:order val="2"/>
          <c:tx>
            <c:strRef>
              <c:f>'[7]Prestationsgrad diagram'!$D$2</c:f>
              <c:strCache>
                <c:ptCount val="1"/>
                <c:pt idx="0">
                  <c:v>Män</c:v>
                </c:pt>
              </c:strCache>
            </c:strRef>
          </c:tx>
          <c:marker>
            <c:symbol val="none"/>
          </c:marker>
          <c:cat>
            <c:strRef>
              <c:f>'[7]Prestationsgrad diagram'!$A$3:$A$9</c:f>
              <c:strCache>
                <c:ptCount val="7"/>
                <c:pt idx="0">
                  <c:v>2004/05</c:v>
                </c:pt>
                <c:pt idx="1">
                  <c:v>2005/06</c:v>
                </c:pt>
                <c:pt idx="2">
                  <c:v>2006/07</c:v>
                </c:pt>
                <c:pt idx="3">
                  <c:v>2007/08</c:v>
                </c:pt>
                <c:pt idx="4">
                  <c:v>2008/09</c:v>
                </c:pt>
                <c:pt idx="5">
                  <c:v>2009/10</c:v>
                </c:pt>
                <c:pt idx="6">
                  <c:v>2010/11</c:v>
                </c:pt>
              </c:strCache>
            </c:strRef>
          </c:cat>
          <c:val>
            <c:numRef>
              <c:f>'[7]Prestationsgrad diagram'!$D$3:$D$9</c:f>
              <c:numCache>
                <c:formatCode>General</c:formatCode>
                <c:ptCount val="7"/>
                <c:pt idx="0">
                  <c:v>76.054956661222178</c:v>
                </c:pt>
                <c:pt idx="1">
                  <c:v>75.372476547325547</c:v>
                </c:pt>
                <c:pt idx="2">
                  <c:v>75.611341679492767</c:v>
                </c:pt>
                <c:pt idx="3">
                  <c:v>75.472437334366234</c:v>
                </c:pt>
                <c:pt idx="4">
                  <c:v>75.612319673272083</c:v>
                </c:pt>
                <c:pt idx="5">
                  <c:v>75.221367863761856</c:v>
                </c:pt>
                <c:pt idx="6">
                  <c:v>75.568442675741494</c:v>
                </c:pt>
              </c:numCache>
            </c:numRef>
          </c:val>
          <c:smooth val="0"/>
        </c:ser>
        <c:dLbls>
          <c:showLegendKey val="0"/>
          <c:showVal val="0"/>
          <c:showCatName val="0"/>
          <c:showSerName val="0"/>
          <c:showPercent val="0"/>
          <c:showBubbleSize val="0"/>
        </c:dLbls>
        <c:marker val="1"/>
        <c:smooth val="0"/>
        <c:axId val="241378816"/>
        <c:axId val="241380352"/>
      </c:lineChart>
      <c:catAx>
        <c:axId val="241378816"/>
        <c:scaling>
          <c:orientation val="minMax"/>
        </c:scaling>
        <c:delete val="0"/>
        <c:axPos val="b"/>
        <c:majorTickMark val="out"/>
        <c:minorTickMark val="none"/>
        <c:tickLblPos val="nextTo"/>
        <c:crossAx val="241380352"/>
        <c:crosses val="autoZero"/>
        <c:auto val="1"/>
        <c:lblAlgn val="ctr"/>
        <c:lblOffset val="100"/>
        <c:noMultiLvlLbl val="0"/>
      </c:catAx>
      <c:valAx>
        <c:axId val="241380352"/>
        <c:scaling>
          <c:orientation val="minMax"/>
        </c:scaling>
        <c:delete val="0"/>
        <c:axPos val="l"/>
        <c:majorGridlines/>
        <c:numFmt formatCode="General" sourceLinked="1"/>
        <c:majorTickMark val="out"/>
        <c:minorTickMark val="none"/>
        <c:tickLblPos val="nextTo"/>
        <c:crossAx val="2413788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'Figur 3 %'!$A$3</c:f>
              <c:strCache>
                <c:ptCount val="1"/>
                <c:pt idx="0">
                  <c:v> Teknik och tillverkning</c:v>
                </c:pt>
              </c:strCache>
            </c:strRef>
          </c:tx>
          <c:invertIfNegative val="0"/>
          <c:cat>
            <c:strRef>
              <c:f>'Figur 3 %'!$B$2:$K$2</c:f>
              <c:strCache>
                <c:ptCount val="10"/>
                <c:pt idx="0">
                  <c:v>-19</c:v>
                </c:pt>
                <c:pt idx="1">
                  <c:v>20</c:v>
                </c:pt>
                <c:pt idx="2">
                  <c:v>21</c:v>
                </c:pt>
                <c:pt idx="3">
                  <c:v>22</c:v>
                </c:pt>
                <c:pt idx="4">
                  <c:v>23</c:v>
                </c:pt>
                <c:pt idx="5">
                  <c:v>24</c:v>
                </c:pt>
                <c:pt idx="6">
                  <c:v>25-29</c:v>
                </c:pt>
                <c:pt idx="7">
                  <c:v>30-34</c:v>
                </c:pt>
                <c:pt idx="8">
                  <c:v>35-39</c:v>
                </c:pt>
                <c:pt idx="9">
                  <c:v>40-</c:v>
                </c:pt>
              </c:strCache>
            </c:strRef>
          </c:cat>
          <c:val>
            <c:numRef>
              <c:f>'Figur 3 %'!$B$3:$K$3</c:f>
              <c:numCache>
                <c:formatCode>0%</c:formatCode>
                <c:ptCount val="10"/>
                <c:pt idx="0">
                  <c:v>0.25413402959094866</c:v>
                </c:pt>
                <c:pt idx="1">
                  <c:v>0.19448905417969742</c:v>
                </c:pt>
                <c:pt idx="2">
                  <c:v>0.15563470861778966</c:v>
                </c:pt>
                <c:pt idx="3">
                  <c:v>0.13832403575070482</c:v>
                </c:pt>
                <c:pt idx="4">
                  <c:v>0.14022755272121168</c:v>
                </c:pt>
                <c:pt idx="5">
                  <c:v>0.12551648149848499</c:v>
                </c:pt>
                <c:pt idx="6">
                  <c:v>0.11111892043857183</c:v>
                </c:pt>
                <c:pt idx="7">
                  <c:v>9.3297631997322397E-2</c:v>
                </c:pt>
                <c:pt idx="8">
                  <c:v>7.4556689951638902E-2</c:v>
                </c:pt>
                <c:pt idx="9">
                  <c:v>5.5291319857312726E-2</c:v>
                </c:pt>
              </c:numCache>
            </c:numRef>
          </c:val>
        </c:ser>
        <c:ser>
          <c:idx val="1"/>
          <c:order val="1"/>
          <c:tx>
            <c:strRef>
              <c:f>'Figur 3 %'!$A$4</c:f>
              <c:strCache>
                <c:ptCount val="1"/>
                <c:pt idx="0">
                  <c:v> Hälso- och sjukvård samt social omsorg</c:v>
                </c:pt>
              </c:strCache>
            </c:strRef>
          </c:tx>
          <c:invertIfNegative val="0"/>
          <c:cat>
            <c:strRef>
              <c:f>'Figur 3 %'!$B$2:$K$2</c:f>
              <c:strCache>
                <c:ptCount val="10"/>
                <c:pt idx="0">
                  <c:v>-19</c:v>
                </c:pt>
                <c:pt idx="1">
                  <c:v>20</c:v>
                </c:pt>
                <c:pt idx="2">
                  <c:v>21</c:v>
                </c:pt>
                <c:pt idx="3">
                  <c:v>22</c:v>
                </c:pt>
                <c:pt idx="4">
                  <c:v>23</c:v>
                </c:pt>
                <c:pt idx="5">
                  <c:v>24</c:v>
                </c:pt>
                <c:pt idx="6">
                  <c:v>25-29</c:v>
                </c:pt>
                <c:pt idx="7">
                  <c:v>30-34</c:v>
                </c:pt>
                <c:pt idx="8">
                  <c:v>35-39</c:v>
                </c:pt>
                <c:pt idx="9">
                  <c:v>40-</c:v>
                </c:pt>
              </c:strCache>
            </c:strRef>
          </c:cat>
          <c:val>
            <c:numRef>
              <c:f>'Figur 3 %'!$B$4:$K$4</c:f>
              <c:numCache>
                <c:formatCode>0%</c:formatCode>
                <c:ptCount val="10"/>
                <c:pt idx="0">
                  <c:v>0.18734627464335718</c:v>
                </c:pt>
                <c:pt idx="1">
                  <c:v>0.18362775758600289</c:v>
                </c:pt>
                <c:pt idx="2">
                  <c:v>0.1835361630553082</c:v>
                </c:pt>
                <c:pt idx="3">
                  <c:v>0.18445204246895808</c:v>
                </c:pt>
                <c:pt idx="4">
                  <c:v>0.19052105225016305</c:v>
                </c:pt>
                <c:pt idx="5">
                  <c:v>0.20126710127628317</c:v>
                </c:pt>
                <c:pt idx="6">
                  <c:v>0.24718864211414113</c:v>
                </c:pt>
                <c:pt idx="7">
                  <c:v>0.32591414944356123</c:v>
                </c:pt>
                <c:pt idx="8">
                  <c:v>0.36123052122514776</c:v>
                </c:pt>
                <c:pt idx="9">
                  <c:v>0.36969877130400319</c:v>
                </c:pt>
              </c:numCache>
            </c:numRef>
          </c:val>
        </c:ser>
        <c:ser>
          <c:idx val="2"/>
          <c:order val="2"/>
          <c:tx>
            <c:strRef>
              <c:f>'Figur 3 %'!$A$5</c:f>
              <c:strCache>
                <c:ptCount val="1"/>
                <c:pt idx="0">
                  <c:v> Samhällsvetenskap, juridik, handel, administration</c:v>
                </c:pt>
              </c:strCache>
            </c:strRef>
          </c:tx>
          <c:invertIfNegative val="0"/>
          <c:cat>
            <c:strRef>
              <c:f>'Figur 3 %'!$B$2:$K$2</c:f>
              <c:strCache>
                <c:ptCount val="10"/>
                <c:pt idx="0">
                  <c:v>-19</c:v>
                </c:pt>
                <c:pt idx="1">
                  <c:v>20</c:v>
                </c:pt>
                <c:pt idx="2">
                  <c:v>21</c:v>
                </c:pt>
                <c:pt idx="3">
                  <c:v>22</c:v>
                </c:pt>
                <c:pt idx="4">
                  <c:v>23</c:v>
                </c:pt>
                <c:pt idx="5">
                  <c:v>24</c:v>
                </c:pt>
                <c:pt idx="6">
                  <c:v>25-29</c:v>
                </c:pt>
                <c:pt idx="7">
                  <c:v>30-34</c:v>
                </c:pt>
                <c:pt idx="8">
                  <c:v>35-39</c:v>
                </c:pt>
                <c:pt idx="9">
                  <c:v>40-</c:v>
                </c:pt>
              </c:strCache>
            </c:strRef>
          </c:cat>
          <c:val>
            <c:numRef>
              <c:f>'Figur 3 %'!$B$5:$K$5</c:f>
              <c:numCache>
                <c:formatCode>0%</c:formatCode>
                <c:ptCount val="10"/>
                <c:pt idx="0">
                  <c:v>0.31789457751541983</c:v>
                </c:pt>
                <c:pt idx="1">
                  <c:v>0.34363113853435889</c:v>
                </c:pt>
                <c:pt idx="2">
                  <c:v>0.36257049569605226</c:v>
                </c:pt>
                <c:pt idx="3">
                  <c:v>0.35216843620658628</c:v>
                </c:pt>
                <c:pt idx="4">
                  <c:v>0.34473512573374882</c:v>
                </c:pt>
                <c:pt idx="5">
                  <c:v>0.34230098246258378</c:v>
                </c:pt>
                <c:pt idx="6">
                  <c:v>0.30759769468653358</c:v>
                </c:pt>
                <c:pt idx="7">
                  <c:v>0.25169441887708144</c:v>
                </c:pt>
                <c:pt idx="8">
                  <c:v>0.21413218699623859</c:v>
                </c:pt>
                <c:pt idx="9">
                  <c:v>0.17528735632183909</c:v>
                </c:pt>
              </c:numCache>
            </c:numRef>
          </c:val>
        </c:ser>
        <c:ser>
          <c:idx val="3"/>
          <c:order val="3"/>
          <c:tx>
            <c:strRef>
              <c:f>'Figur 3 %'!$A$6</c:f>
              <c:strCache>
                <c:ptCount val="1"/>
                <c:pt idx="0">
                  <c:v> Pedagogik och lärarutbildning</c:v>
                </c:pt>
              </c:strCache>
            </c:strRef>
          </c:tx>
          <c:invertIfNegative val="0"/>
          <c:cat>
            <c:strRef>
              <c:f>'Figur 3 %'!$B$2:$K$2</c:f>
              <c:strCache>
                <c:ptCount val="10"/>
                <c:pt idx="0">
                  <c:v>-19</c:v>
                </c:pt>
                <c:pt idx="1">
                  <c:v>20</c:v>
                </c:pt>
                <c:pt idx="2">
                  <c:v>21</c:v>
                </c:pt>
                <c:pt idx="3">
                  <c:v>22</c:v>
                </c:pt>
                <c:pt idx="4">
                  <c:v>23</c:v>
                </c:pt>
                <c:pt idx="5">
                  <c:v>24</c:v>
                </c:pt>
                <c:pt idx="6">
                  <c:v>25-29</c:v>
                </c:pt>
                <c:pt idx="7">
                  <c:v>30-34</c:v>
                </c:pt>
                <c:pt idx="8">
                  <c:v>35-39</c:v>
                </c:pt>
                <c:pt idx="9">
                  <c:v>40-</c:v>
                </c:pt>
              </c:strCache>
            </c:strRef>
          </c:cat>
          <c:val>
            <c:numRef>
              <c:f>'Figur 3 %'!$B$6:$K$6</c:f>
              <c:numCache>
                <c:formatCode>0%</c:formatCode>
                <c:ptCount val="10"/>
                <c:pt idx="0">
                  <c:v>5.2484201763348094E-2</c:v>
                </c:pt>
                <c:pt idx="1">
                  <c:v>7.6832051390415018E-2</c:v>
                </c:pt>
                <c:pt idx="2">
                  <c:v>8.4941129909963387E-2</c:v>
                </c:pt>
                <c:pt idx="3">
                  <c:v>8.8117089556715253E-2</c:v>
                </c:pt>
                <c:pt idx="4">
                  <c:v>8.5875788100587006E-2</c:v>
                </c:pt>
                <c:pt idx="5">
                  <c:v>8.630979708015793E-2</c:v>
                </c:pt>
                <c:pt idx="6">
                  <c:v>9.6007871802080411E-2</c:v>
                </c:pt>
                <c:pt idx="7">
                  <c:v>0.14283323571249268</c:v>
                </c:pt>
                <c:pt idx="8">
                  <c:v>0.19331004836109619</c:v>
                </c:pt>
                <c:pt idx="9">
                  <c:v>0.26922314704716604</c:v>
                </c:pt>
              </c:numCache>
            </c:numRef>
          </c:val>
        </c:ser>
        <c:ser>
          <c:idx val="4"/>
          <c:order val="4"/>
          <c:tx>
            <c:strRef>
              <c:f>'Figur 3 %'!$A$7</c:f>
              <c:strCache>
                <c:ptCount val="1"/>
                <c:pt idx="0">
                  <c:v> Naturvetenskap, matematik och data</c:v>
                </c:pt>
              </c:strCache>
            </c:strRef>
          </c:tx>
          <c:invertIfNegative val="0"/>
          <c:cat>
            <c:strRef>
              <c:f>'Figur 3 %'!$B$2:$K$2</c:f>
              <c:strCache>
                <c:ptCount val="10"/>
                <c:pt idx="0">
                  <c:v>-19</c:v>
                </c:pt>
                <c:pt idx="1">
                  <c:v>20</c:v>
                </c:pt>
                <c:pt idx="2">
                  <c:v>21</c:v>
                </c:pt>
                <c:pt idx="3">
                  <c:v>22</c:v>
                </c:pt>
                <c:pt idx="4">
                  <c:v>23</c:v>
                </c:pt>
                <c:pt idx="5">
                  <c:v>24</c:v>
                </c:pt>
                <c:pt idx="6">
                  <c:v>25-29</c:v>
                </c:pt>
                <c:pt idx="7">
                  <c:v>30-34</c:v>
                </c:pt>
                <c:pt idx="8">
                  <c:v>35-39</c:v>
                </c:pt>
                <c:pt idx="9">
                  <c:v>40-</c:v>
                </c:pt>
              </c:strCache>
            </c:strRef>
          </c:cat>
          <c:val>
            <c:numRef>
              <c:f>'Figur 3 %'!$B$7:$K$7</c:f>
              <c:numCache>
                <c:formatCode>0%</c:formatCode>
                <c:ptCount val="10"/>
                <c:pt idx="0">
                  <c:v>5.9030536950845723E-2</c:v>
                </c:pt>
                <c:pt idx="1">
                  <c:v>6.0561237427098298E-2</c:v>
                </c:pt>
                <c:pt idx="2">
                  <c:v>6.4262392401306032E-2</c:v>
                </c:pt>
                <c:pt idx="3">
                  <c:v>7.114150320916561E-2</c:v>
                </c:pt>
                <c:pt idx="4">
                  <c:v>7.2179143416189584E-2</c:v>
                </c:pt>
                <c:pt idx="5">
                  <c:v>7.0792397392342304E-2</c:v>
                </c:pt>
                <c:pt idx="6">
                  <c:v>7.6925780151813325E-2</c:v>
                </c:pt>
                <c:pt idx="7">
                  <c:v>7.2629905447242904E-2</c:v>
                </c:pt>
                <c:pt idx="8">
                  <c:v>6.2197743148844707E-2</c:v>
                </c:pt>
                <c:pt idx="9">
                  <c:v>4.0130796670630201E-2</c:v>
                </c:pt>
              </c:numCache>
            </c:numRef>
          </c:val>
        </c:ser>
        <c:ser>
          <c:idx val="5"/>
          <c:order val="5"/>
          <c:tx>
            <c:strRef>
              <c:f>'Figur 3 %'!$A$8</c:f>
              <c:strCache>
                <c:ptCount val="1"/>
                <c:pt idx="0">
                  <c:v> Humaniora och konst</c:v>
                </c:pt>
              </c:strCache>
            </c:strRef>
          </c:tx>
          <c:invertIfNegative val="0"/>
          <c:cat>
            <c:strRef>
              <c:f>'Figur 3 %'!$B$2:$K$2</c:f>
              <c:strCache>
                <c:ptCount val="10"/>
                <c:pt idx="0">
                  <c:v>-19</c:v>
                </c:pt>
                <c:pt idx="1">
                  <c:v>20</c:v>
                </c:pt>
                <c:pt idx="2">
                  <c:v>21</c:v>
                </c:pt>
                <c:pt idx="3">
                  <c:v>22</c:v>
                </c:pt>
                <c:pt idx="4">
                  <c:v>23</c:v>
                </c:pt>
                <c:pt idx="5">
                  <c:v>24</c:v>
                </c:pt>
                <c:pt idx="6">
                  <c:v>25-29</c:v>
                </c:pt>
                <c:pt idx="7">
                  <c:v>30-34</c:v>
                </c:pt>
                <c:pt idx="8">
                  <c:v>35-39</c:v>
                </c:pt>
                <c:pt idx="9">
                  <c:v>40-</c:v>
                </c:pt>
              </c:strCache>
            </c:strRef>
          </c:cat>
          <c:val>
            <c:numRef>
              <c:f>'Figur 3 %'!$B$8:$K$8</c:f>
              <c:numCache>
                <c:formatCode>0%</c:formatCode>
                <c:ptCount val="10"/>
                <c:pt idx="0">
                  <c:v>4.2002497445794075E-2</c:v>
                </c:pt>
                <c:pt idx="1">
                  <c:v>5.3334460316118673E-2</c:v>
                </c:pt>
                <c:pt idx="2">
                  <c:v>6.1442564559216387E-2</c:v>
                </c:pt>
                <c:pt idx="3">
                  <c:v>7.5460380301121704E-2</c:v>
                </c:pt>
                <c:pt idx="4">
                  <c:v>7.804913399521704E-2</c:v>
                </c:pt>
                <c:pt idx="5">
                  <c:v>8.364704802130199E-2</c:v>
                </c:pt>
                <c:pt idx="6">
                  <c:v>8.8311779589541742E-2</c:v>
                </c:pt>
                <c:pt idx="7">
                  <c:v>6.2588904694167849E-2</c:v>
                </c:pt>
                <c:pt idx="8">
                  <c:v>4.9704459967759268E-2</c:v>
                </c:pt>
                <c:pt idx="9">
                  <c:v>5.2615933412604045E-2</c:v>
                </c:pt>
              </c:numCache>
            </c:numRef>
          </c:val>
        </c:ser>
        <c:ser>
          <c:idx val="6"/>
          <c:order val="6"/>
          <c:tx>
            <c:strRef>
              <c:f>'Figur 3 %'!$A$9</c:f>
              <c:strCache>
                <c:ptCount val="1"/>
                <c:pt idx="0">
                  <c:v>Tjänster, Lantbruk och skogsbruk samt djursjukvård och allmän utbildning</c:v>
                </c:pt>
              </c:strCache>
            </c:strRef>
          </c:tx>
          <c:invertIfNegative val="0"/>
          <c:cat>
            <c:strRef>
              <c:f>'Figur 3 %'!$B$2:$K$2</c:f>
              <c:strCache>
                <c:ptCount val="10"/>
                <c:pt idx="0">
                  <c:v>-19</c:v>
                </c:pt>
                <c:pt idx="1">
                  <c:v>20</c:v>
                </c:pt>
                <c:pt idx="2">
                  <c:v>21</c:v>
                </c:pt>
                <c:pt idx="3">
                  <c:v>22</c:v>
                </c:pt>
                <c:pt idx="4">
                  <c:v>23</c:v>
                </c:pt>
                <c:pt idx="5">
                  <c:v>24</c:v>
                </c:pt>
                <c:pt idx="6">
                  <c:v>25-29</c:v>
                </c:pt>
                <c:pt idx="7">
                  <c:v>30-34</c:v>
                </c:pt>
                <c:pt idx="8">
                  <c:v>35-39</c:v>
                </c:pt>
                <c:pt idx="9">
                  <c:v>40-</c:v>
                </c:pt>
              </c:strCache>
            </c:strRef>
          </c:cat>
          <c:val>
            <c:numRef>
              <c:f>'Figur 3 %'!$B$9:$K$9</c:f>
              <c:numCache>
                <c:formatCode>0%</c:formatCode>
                <c:ptCount val="10"/>
                <c:pt idx="0">
                  <c:v>8.7107882090286443E-2</c:v>
                </c:pt>
                <c:pt idx="1">
                  <c:v>8.7524300566308846E-2</c:v>
                </c:pt>
                <c:pt idx="2">
                  <c:v>8.7612545760364105E-2</c:v>
                </c:pt>
                <c:pt idx="3">
                  <c:v>9.0336512506748248E-2</c:v>
                </c:pt>
                <c:pt idx="4">
                  <c:v>8.8412203782882823E-2</c:v>
                </c:pt>
                <c:pt idx="5">
                  <c:v>9.0166192268845841E-2</c:v>
                </c:pt>
                <c:pt idx="6">
                  <c:v>7.2849311217317969E-2</c:v>
                </c:pt>
                <c:pt idx="7">
                  <c:v>5.1041753828131538E-2</c:v>
                </c:pt>
                <c:pt idx="8">
                  <c:v>4.4868350349274583E-2</c:v>
                </c:pt>
                <c:pt idx="9">
                  <c:v>3.7752675386444709E-2</c:v>
                </c:pt>
              </c:numCache>
            </c:numRef>
          </c:val>
        </c:ser>
        <c:dLbls>
          <c:showLegendKey val="0"/>
          <c:showVal val="0"/>
          <c:showCatName val="0"/>
          <c:showSerName val="0"/>
          <c:showPercent val="0"/>
          <c:showBubbleSize val="0"/>
        </c:dLbls>
        <c:gapWidth val="10"/>
        <c:overlap val="100"/>
        <c:axId val="213044608"/>
        <c:axId val="213591552"/>
      </c:barChart>
      <c:catAx>
        <c:axId val="213044608"/>
        <c:scaling>
          <c:orientation val="minMax"/>
        </c:scaling>
        <c:delete val="0"/>
        <c:axPos val="b"/>
        <c:majorTickMark val="out"/>
        <c:minorTickMark val="none"/>
        <c:tickLblPos val="nextTo"/>
        <c:crossAx val="213591552"/>
        <c:crosses val="autoZero"/>
        <c:auto val="1"/>
        <c:lblAlgn val="ctr"/>
        <c:lblOffset val="100"/>
        <c:noMultiLvlLbl val="0"/>
      </c:catAx>
      <c:valAx>
        <c:axId val="213591552"/>
        <c:scaling>
          <c:orientation val="minMax"/>
        </c:scaling>
        <c:delete val="0"/>
        <c:axPos val="l"/>
        <c:majorGridlines/>
        <c:numFmt formatCode="0%" sourceLinked="1"/>
        <c:majorTickMark val="out"/>
        <c:minorTickMark val="none"/>
        <c:tickLblPos val="nextTo"/>
        <c:crossAx val="213044608"/>
        <c:crosses val="autoZero"/>
        <c:crossBetween val="between"/>
      </c:valAx>
    </c:plotArea>
    <c:legend>
      <c:legendPos val="r"/>
      <c:layout>
        <c:manualLayout>
          <c:xMode val="edge"/>
          <c:yMode val="edge"/>
          <c:x val="0.65130345743819062"/>
          <c:y val="5.3416797900262464E-2"/>
          <c:w val="0.33814783532681253"/>
          <c:h val="0.7480682414698163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'[7]Prestationsgrad diagram'!$A$53</c:f>
              <c:strCache>
                <c:ptCount val="1"/>
                <c:pt idx="0">
                  <c:v>Konstnärliga program</c:v>
                </c:pt>
              </c:strCache>
            </c:strRef>
          </c:tx>
          <c:marker>
            <c:symbol val="none"/>
          </c:marker>
          <c:cat>
            <c:strRef>
              <c:f>'[7]Prestationsgrad diagram'!$B$52:$H$52</c:f>
              <c:strCache>
                <c:ptCount val="7"/>
                <c:pt idx="0">
                  <c:v>2004/05</c:v>
                </c:pt>
                <c:pt idx="1">
                  <c:v>2005/06</c:v>
                </c:pt>
                <c:pt idx="2">
                  <c:v>2006/07</c:v>
                </c:pt>
                <c:pt idx="3">
                  <c:v>2007/08</c:v>
                </c:pt>
                <c:pt idx="4">
                  <c:v>2008/09</c:v>
                </c:pt>
                <c:pt idx="5">
                  <c:v>2009/10</c:v>
                </c:pt>
                <c:pt idx="6">
                  <c:v>2010/11</c:v>
                </c:pt>
              </c:strCache>
            </c:strRef>
          </c:cat>
          <c:val>
            <c:numRef>
              <c:f>'[7]Prestationsgrad diagram'!$B$53:$H$53</c:f>
              <c:numCache>
                <c:formatCode>General</c:formatCode>
                <c:ptCount val="7"/>
                <c:pt idx="3">
                  <c:v>94.722422837663373</c:v>
                </c:pt>
                <c:pt idx="4">
                  <c:v>93.280684950294486</c:v>
                </c:pt>
                <c:pt idx="5">
                  <c:v>92.904190706005366</c:v>
                </c:pt>
                <c:pt idx="6">
                  <c:v>93.644087538088158</c:v>
                </c:pt>
              </c:numCache>
            </c:numRef>
          </c:val>
          <c:smooth val="0"/>
        </c:ser>
        <c:ser>
          <c:idx val="1"/>
          <c:order val="1"/>
          <c:tx>
            <c:strRef>
              <c:f>'[7]Prestationsgrad diagram'!$A$54</c:f>
              <c:strCache>
                <c:ptCount val="1"/>
                <c:pt idx="0">
                  <c:v>Yrkesexamensprogram</c:v>
                </c:pt>
              </c:strCache>
            </c:strRef>
          </c:tx>
          <c:marker>
            <c:symbol val="none"/>
          </c:marker>
          <c:cat>
            <c:strRef>
              <c:f>'[7]Prestationsgrad diagram'!$B$52:$H$52</c:f>
              <c:strCache>
                <c:ptCount val="7"/>
                <c:pt idx="0">
                  <c:v>2004/05</c:v>
                </c:pt>
                <c:pt idx="1">
                  <c:v>2005/06</c:v>
                </c:pt>
                <c:pt idx="2">
                  <c:v>2006/07</c:v>
                </c:pt>
                <c:pt idx="3">
                  <c:v>2007/08</c:v>
                </c:pt>
                <c:pt idx="4">
                  <c:v>2008/09</c:v>
                </c:pt>
                <c:pt idx="5">
                  <c:v>2009/10</c:v>
                </c:pt>
                <c:pt idx="6">
                  <c:v>2010/11</c:v>
                </c:pt>
              </c:strCache>
            </c:strRef>
          </c:cat>
          <c:val>
            <c:numRef>
              <c:f>'[7]Prestationsgrad diagram'!$B$54:$H$54</c:f>
              <c:numCache>
                <c:formatCode>General</c:formatCode>
                <c:ptCount val="7"/>
                <c:pt idx="0">
                  <c:v>89.734445259991787</c:v>
                </c:pt>
                <c:pt idx="1">
                  <c:v>89.273014937706606</c:v>
                </c:pt>
                <c:pt idx="2">
                  <c:v>89.14228797955947</c:v>
                </c:pt>
                <c:pt idx="3">
                  <c:v>89.13598642797453</c:v>
                </c:pt>
                <c:pt idx="4">
                  <c:v>89.435372315781663</c:v>
                </c:pt>
                <c:pt idx="5">
                  <c:v>88.86622224529566</c:v>
                </c:pt>
                <c:pt idx="6">
                  <c:v>89.154821707664766</c:v>
                </c:pt>
              </c:numCache>
            </c:numRef>
          </c:val>
          <c:smooth val="0"/>
        </c:ser>
        <c:ser>
          <c:idx val="2"/>
          <c:order val="2"/>
          <c:tx>
            <c:strRef>
              <c:f>'[7]Prestationsgrad diagram'!$A$55</c:f>
              <c:strCache>
                <c:ptCount val="1"/>
                <c:pt idx="0">
                  <c:v>Generella program</c:v>
                </c:pt>
              </c:strCache>
            </c:strRef>
          </c:tx>
          <c:marker>
            <c:symbol val="none"/>
          </c:marker>
          <c:cat>
            <c:strRef>
              <c:f>'[7]Prestationsgrad diagram'!$B$52:$H$52</c:f>
              <c:strCache>
                <c:ptCount val="7"/>
                <c:pt idx="0">
                  <c:v>2004/05</c:v>
                </c:pt>
                <c:pt idx="1">
                  <c:v>2005/06</c:v>
                </c:pt>
                <c:pt idx="2">
                  <c:v>2006/07</c:v>
                </c:pt>
                <c:pt idx="3">
                  <c:v>2007/08</c:v>
                </c:pt>
                <c:pt idx="4">
                  <c:v>2008/09</c:v>
                </c:pt>
                <c:pt idx="5">
                  <c:v>2009/10</c:v>
                </c:pt>
                <c:pt idx="6">
                  <c:v>2010/11</c:v>
                </c:pt>
              </c:strCache>
            </c:strRef>
          </c:cat>
          <c:val>
            <c:numRef>
              <c:f>'[7]Prestationsgrad diagram'!$B$55:$H$55</c:f>
              <c:numCache>
                <c:formatCode>General</c:formatCode>
                <c:ptCount val="7"/>
                <c:pt idx="0">
                  <c:v>83.482212092934205</c:v>
                </c:pt>
                <c:pt idx="1">
                  <c:v>82.602626475227382</c:v>
                </c:pt>
                <c:pt idx="2">
                  <c:v>82.404609571539211</c:v>
                </c:pt>
                <c:pt idx="3">
                  <c:v>82.681472795326755</c:v>
                </c:pt>
                <c:pt idx="4">
                  <c:v>82.716310961181179</c:v>
                </c:pt>
                <c:pt idx="5">
                  <c:v>82.066864230038036</c:v>
                </c:pt>
                <c:pt idx="6">
                  <c:v>82.336159765377914</c:v>
                </c:pt>
              </c:numCache>
            </c:numRef>
          </c:val>
          <c:smooth val="0"/>
        </c:ser>
        <c:ser>
          <c:idx val="3"/>
          <c:order val="3"/>
          <c:tx>
            <c:strRef>
              <c:f>'[7]Prestationsgrad diagram'!$A$56</c:f>
              <c:strCache>
                <c:ptCount val="1"/>
                <c:pt idx="0">
                  <c:v>Fristående kurs campus</c:v>
                </c:pt>
              </c:strCache>
            </c:strRef>
          </c:tx>
          <c:marker>
            <c:symbol val="none"/>
          </c:marker>
          <c:cat>
            <c:strRef>
              <c:f>'[7]Prestationsgrad diagram'!$B$52:$H$52</c:f>
              <c:strCache>
                <c:ptCount val="7"/>
                <c:pt idx="0">
                  <c:v>2004/05</c:v>
                </c:pt>
                <c:pt idx="1">
                  <c:v>2005/06</c:v>
                </c:pt>
                <c:pt idx="2">
                  <c:v>2006/07</c:v>
                </c:pt>
                <c:pt idx="3">
                  <c:v>2007/08</c:v>
                </c:pt>
                <c:pt idx="4">
                  <c:v>2008/09</c:v>
                </c:pt>
                <c:pt idx="5">
                  <c:v>2009/10</c:v>
                </c:pt>
                <c:pt idx="6">
                  <c:v>2010/11</c:v>
                </c:pt>
              </c:strCache>
            </c:strRef>
          </c:cat>
          <c:val>
            <c:numRef>
              <c:f>'[7]Prestationsgrad diagram'!$B$56:$H$56</c:f>
              <c:numCache>
                <c:formatCode>General</c:formatCode>
                <c:ptCount val="7"/>
                <c:pt idx="0">
                  <c:v>69.958834311872465</c:v>
                </c:pt>
                <c:pt idx="1">
                  <c:v>68.340962297003244</c:v>
                </c:pt>
                <c:pt idx="2">
                  <c:v>68.963741426872062</c:v>
                </c:pt>
                <c:pt idx="3">
                  <c:v>69.169632998429918</c:v>
                </c:pt>
                <c:pt idx="4">
                  <c:v>69.898273656148731</c:v>
                </c:pt>
                <c:pt idx="5">
                  <c:v>69.809593646957765</c:v>
                </c:pt>
                <c:pt idx="6">
                  <c:v>70.152990065209508</c:v>
                </c:pt>
              </c:numCache>
            </c:numRef>
          </c:val>
          <c:smooth val="0"/>
        </c:ser>
        <c:ser>
          <c:idx val="4"/>
          <c:order val="4"/>
          <c:tx>
            <c:strRef>
              <c:f>'[7]Prestationsgrad diagram'!$A$57</c:f>
              <c:strCache>
                <c:ptCount val="1"/>
                <c:pt idx="0">
                  <c:v>Fristående kurs distans</c:v>
                </c:pt>
              </c:strCache>
            </c:strRef>
          </c:tx>
          <c:marker>
            <c:symbol val="none"/>
          </c:marker>
          <c:cat>
            <c:strRef>
              <c:f>'[7]Prestationsgrad diagram'!$B$52:$H$52</c:f>
              <c:strCache>
                <c:ptCount val="7"/>
                <c:pt idx="0">
                  <c:v>2004/05</c:v>
                </c:pt>
                <c:pt idx="1">
                  <c:v>2005/06</c:v>
                </c:pt>
                <c:pt idx="2">
                  <c:v>2006/07</c:v>
                </c:pt>
                <c:pt idx="3">
                  <c:v>2007/08</c:v>
                </c:pt>
                <c:pt idx="4">
                  <c:v>2008/09</c:v>
                </c:pt>
                <c:pt idx="5">
                  <c:v>2009/10</c:v>
                </c:pt>
                <c:pt idx="6">
                  <c:v>2010/11</c:v>
                </c:pt>
              </c:strCache>
            </c:strRef>
          </c:cat>
          <c:val>
            <c:numRef>
              <c:f>'[7]Prestationsgrad diagram'!$B$57:$H$57</c:f>
              <c:numCache>
                <c:formatCode>General</c:formatCode>
                <c:ptCount val="7"/>
                <c:pt idx="0">
                  <c:v>56.118004557550314</c:v>
                </c:pt>
                <c:pt idx="1">
                  <c:v>54.389458795950517</c:v>
                </c:pt>
                <c:pt idx="2">
                  <c:v>52.834574688928051</c:v>
                </c:pt>
                <c:pt idx="3">
                  <c:v>51.624462441575062</c:v>
                </c:pt>
                <c:pt idx="4">
                  <c:v>51.336681592033415</c:v>
                </c:pt>
                <c:pt idx="5">
                  <c:v>51.244337261986658</c:v>
                </c:pt>
                <c:pt idx="6">
                  <c:v>49.793325995148216</c:v>
                </c:pt>
              </c:numCache>
            </c:numRef>
          </c:val>
          <c:smooth val="0"/>
        </c:ser>
        <c:dLbls>
          <c:showLegendKey val="0"/>
          <c:showVal val="0"/>
          <c:showCatName val="0"/>
          <c:showSerName val="0"/>
          <c:showPercent val="0"/>
          <c:showBubbleSize val="0"/>
        </c:dLbls>
        <c:marker val="1"/>
        <c:smooth val="0"/>
        <c:axId val="241428736"/>
        <c:axId val="241435008"/>
      </c:lineChart>
      <c:catAx>
        <c:axId val="241428736"/>
        <c:scaling>
          <c:orientation val="minMax"/>
        </c:scaling>
        <c:delete val="0"/>
        <c:axPos val="b"/>
        <c:title>
          <c:tx>
            <c:rich>
              <a:bodyPr/>
              <a:lstStyle/>
              <a:p>
                <a:pPr>
                  <a:defRPr/>
                </a:pPr>
                <a:r>
                  <a:rPr lang="en-US"/>
                  <a:t>Läsår</a:t>
                </a:r>
              </a:p>
            </c:rich>
          </c:tx>
          <c:layout/>
          <c:overlay val="0"/>
        </c:title>
        <c:majorTickMark val="out"/>
        <c:minorTickMark val="none"/>
        <c:tickLblPos val="nextTo"/>
        <c:crossAx val="241435008"/>
        <c:crosses val="autoZero"/>
        <c:auto val="1"/>
        <c:lblAlgn val="ctr"/>
        <c:lblOffset val="100"/>
        <c:noMultiLvlLbl val="0"/>
      </c:catAx>
      <c:valAx>
        <c:axId val="241435008"/>
        <c:scaling>
          <c:orientation val="minMax"/>
          <c:max val="100"/>
          <c:min val="40"/>
        </c:scaling>
        <c:delete val="0"/>
        <c:axPos val="l"/>
        <c:majorGridlines/>
        <c:title>
          <c:tx>
            <c:rich>
              <a:bodyPr rot="-5400000" vert="horz"/>
              <a:lstStyle/>
              <a:p>
                <a:pPr>
                  <a:defRPr/>
                </a:pPr>
                <a:r>
                  <a:rPr lang="en-US"/>
                  <a:t>Procent</a:t>
                </a:r>
              </a:p>
            </c:rich>
          </c:tx>
          <c:layout/>
          <c:overlay val="0"/>
        </c:title>
        <c:numFmt formatCode="0" sourceLinked="0"/>
        <c:majorTickMark val="out"/>
        <c:minorTickMark val="none"/>
        <c:tickLblPos val="nextTo"/>
        <c:crossAx val="241428736"/>
        <c:crosses val="autoZero"/>
        <c:crossBetween val="between"/>
      </c:valAx>
    </c:plotArea>
    <c:legend>
      <c:legendPos val="r"/>
      <c:layout>
        <c:manualLayout>
          <c:xMode val="edge"/>
          <c:yMode val="edge"/>
          <c:x val="0.62777777777777777"/>
          <c:y val="0.15085848643919511"/>
          <c:w val="0.35555555555555557"/>
          <c:h val="0.69828302712160983"/>
        </c:manualLayout>
      </c:layout>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'[7]HST diagram'!$B$136:$Z$136</c:f>
              <c:strCache>
                <c:ptCount val="25"/>
                <c:pt idx="0">
                  <c:v>"1989/90"</c:v>
                </c:pt>
                <c:pt idx="4">
                  <c:v>"1992/93"</c:v>
                </c:pt>
                <c:pt idx="8">
                  <c:v>"1997"</c:v>
                </c:pt>
                <c:pt idx="12">
                  <c:v>"2001"</c:v>
                </c:pt>
                <c:pt idx="16">
                  <c:v>"2005"</c:v>
                </c:pt>
                <c:pt idx="20">
                  <c:v>"2009"</c:v>
                </c:pt>
                <c:pt idx="24">
                  <c:v>"2013"</c:v>
                </c:pt>
              </c:strCache>
            </c:strRef>
          </c:cat>
          <c:val>
            <c:numRef>
              <c:f>'[7]HST diagram'!$B$137:$Z$137</c:f>
              <c:numCache>
                <c:formatCode>General</c:formatCode>
                <c:ptCount val="25"/>
                <c:pt idx="0">
                  <c:v>133409</c:v>
                </c:pt>
                <c:pt idx="1">
                  <c:v>142852</c:v>
                </c:pt>
                <c:pt idx="2">
                  <c:v>160763</c:v>
                </c:pt>
                <c:pt idx="3">
                  <c:v>180883</c:v>
                </c:pt>
                <c:pt idx="4">
                  <c:v>205420</c:v>
                </c:pt>
                <c:pt idx="5">
                  <c:v>215050</c:v>
                </c:pt>
                <c:pt idx="6">
                  <c:v>224172</c:v>
                </c:pt>
                <c:pt idx="7">
                  <c:v>234637</c:v>
                </c:pt>
                <c:pt idx="8">
                  <c:v>244198</c:v>
                </c:pt>
                <c:pt idx="9">
                  <c:v>245455</c:v>
                </c:pt>
                <c:pt idx="10">
                  <c:v>250554</c:v>
                </c:pt>
                <c:pt idx="11">
                  <c:v>256855</c:v>
                </c:pt>
                <c:pt idx="12">
                  <c:v>268050</c:v>
                </c:pt>
                <c:pt idx="13">
                  <c:v>287236</c:v>
                </c:pt>
                <c:pt idx="14">
                  <c:v>299749</c:v>
                </c:pt>
                <c:pt idx="15">
                  <c:v>302565</c:v>
                </c:pt>
                <c:pt idx="16">
                  <c:v>293943</c:v>
                </c:pt>
                <c:pt idx="17">
                  <c:v>283414</c:v>
                </c:pt>
                <c:pt idx="18">
                  <c:v>276422.36497699993</c:v>
                </c:pt>
                <c:pt idx="19">
                  <c:v>277887.83830499998</c:v>
                </c:pt>
                <c:pt idx="20">
                  <c:v>300148.20497700002</c:v>
                </c:pt>
                <c:pt idx="21">
                  <c:v>315782.956641</c:v>
                </c:pt>
                <c:pt idx="22">
                  <c:v>312810.12497300003</c:v>
                </c:pt>
                <c:pt idx="23">
                  <c:v>304886.07664199988</c:v>
                </c:pt>
                <c:pt idx="24">
                  <c:v>299005.78163800004</c:v>
                </c:pt>
              </c:numCache>
            </c:numRef>
          </c:val>
        </c:ser>
        <c:dLbls>
          <c:showLegendKey val="0"/>
          <c:showVal val="0"/>
          <c:showCatName val="0"/>
          <c:showSerName val="0"/>
          <c:showPercent val="0"/>
          <c:showBubbleSize val="0"/>
        </c:dLbls>
        <c:gapWidth val="150"/>
        <c:axId val="241677056"/>
        <c:axId val="241678592"/>
      </c:barChart>
      <c:catAx>
        <c:axId val="241677056"/>
        <c:scaling>
          <c:orientation val="minMax"/>
        </c:scaling>
        <c:delete val="0"/>
        <c:axPos val="b"/>
        <c:majorTickMark val="out"/>
        <c:minorTickMark val="none"/>
        <c:tickLblPos val="nextTo"/>
        <c:txPr>
          <a:bodyPr rot="0" vert="horz"/>
          <a:lstStyle/>
          <a:p>
            <a:pPr>
              <a:defRPr/>
            </a:pPr>
            <a:endParaRPr lang="sv-SE"/>
          </a:p>
        </c:txPr>
        <c:crossAx val="241678592"/>
        <c:crosses val="autoZero"/>
        <c:auto val="1"/>
        <c:lblAlgn val="ctr"/>
        <c:lblOffset val="100"/>
        <c:noMultiLvlLbl val="0"/>
      </c:catAx>
      <c:valAx>
        <c:axId val="241678592"/>
        <c:scaling>
          <c:orientation val="minMax"/>
        </c:scaling>
        <c:delete val="0"/>
        <c:axPos val="l"/>
        <c:majorGridlines/>
        <c:numFmt formatCode="General" sourceLinked="1"/>
        <c:majorTickMark val="out"/>
        <c:minorTickMark val="none"/>
        <c:tickLblPos val="nextTo"/>
        <c:crossAx val="241677056"/>
        <c:crosses val="autoZero"/>
        <c:crossBetween val="between"/>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 28'!$A$2</c:f>
              <c:strCache>
                <c:ptCount val="1"/>
                <c:pt idx="0">
                  <c:v>Yrkesexamensprogram</c:v>
                </c:pt>
              </c:strCache>
            </c:strRef>
          </c:tx>
          <c:marker>
            <c:symbol val="none"/>
          </c:marker>
          <c:cat>
            <c:strRef>
              <c:f>'Figur 28'!$B$1:$J$1</c:f>
              <c:strCache>
                <c:ptCount val="9"/>
                <c:pt idx="0">
                  <c:v>2004/05</c:v>
                </c:pt>
                <c:pt idx="1">
                  <c:v>2005/06</c:v>
                </c:pt>
                <c:pt idx="2">
                  <c:v>2006/07</c:v>
                </c:pt>
                <c:pt idx="3">
                  <c:v>2007/08</c:v>
                </c:pt>
                <c:pt idx="4">
                  <c:v>2008/09</c:v>
                </c:pt>
                <c:pt idx="5">
                  <c:v>2009/10</c:v>
                </c:pt>
                <c:pt idx="6">
                  <c:v>2010/11</c:v>
                </c:pt>
                <c:pt idx="7">
                  <c:v>2011/12</c:v>
                </c:pt>
                <c:pt idx="8">
                  <c:v>2012/13</c:v>
                </c:pt>
              </c:strCache>
            </c:strRef>
          </c:cat>
          <c:val>
            <c:numRef>
              <c:f>'Figur 28'!$B$2:$J$2</c:f>
              <c:numCache>
                <c:formatCode>#,##0</c:formatCode>
                <c:ptCount val="9"/>
                <c:pt idx="0">
                  <c:v>130444.52274499991</c:v>
                </c:pt>
                <c:pt idx="1">
                  <c:v>128505.3957579998</c:v>
                </c:pt>
                <c:pt idx="2">
                  <c:v>124835.81485499998</c:v>
                </c:pt>
                <c:pt idx="3">
                  <c:v>120104.38244700056</c:v>
                </c:pt>
                <c:pt idx="4">
                  <c:v>118842.82298000046</c:v>
                </c:pt>
                <c:pt idx="5">
                  <c:v>125213.29742900062</c:v>
                </c:pt>
                <c:pt idx="6">
                  <c:v>127985.26078700075</c:v>
                </c:pt>
                <c:pt idx="7">
                  <c:v>128100.14863800054</c:v>
                </c:pt>
                <c:pt idx="8">
                  <c:v>129398.49328600054</c:v>
                </c:pt>
              </c:numCache>
            </c:numRef>
          </c:val>
          <c:smooth val="0"/>
        </c:ser>
        <c:ser>
          <c:idx val="1"/>
          <c:order val="1"/>
          <c:tx>
            <c:strRef>
              <c:f>'Figur 28'!$A$3</c:f>
              <c:strCache>
                <c:ptCount val="1"/>
                <c:pt idx="0">
                  <c:v>Generella program</c:v>
                </c:pt>
              </c:strCache>
            </c:strRef>
          </c:tx>
          <c:marker>
            <c:symbol val="none"/>
          </c:marker>
          <c:cat>
            <c:strRef>
              <c:f>'Figur 28'!$B$1:$J$1</c:f>
              <c:strCache>
                <c:ptCount val="9"/>
                <c:pt idx="0">
                  <c:v>2004/05</c:v>
                </c:pt>
                <c:pt idx="1">
                  <c:v>2005/06</c:v>
                </c:pt>
                <c:pt idx="2">
                  <c:v>2006/07</c:v>
                </c:pt>
                <c:pt idx="3">
                  <c:v>2007/08</c:v>
                </c:pt>
                <c:pt idx="4">
                  <c:v>2008/09</c:v>
                </c:pt>
                <c:pt idx="5">
                  <c:v>2009/10</c:v>
                </c:pt>
                <c:pt idx="6">
                  <c:v>2010/11</c:v>
                </c:pt>
                <c:pt idx="7">
                  <c:v>2011/12</c:v>
                </c:pt>
                <c:pt idx="8">
                  <c:v>2012/13</c:v>
                </c:pt>
              </c:strCache>
            </c:strRef>
          </c:cat>
          <c:val>
            <c:numRef>
              <c:f>'Figur 28'!$B$3:$J$3</c:f>
              <c:numCache>
                <c:formatCode>#,##0</c:formatCode>
                <c:ptCount val="9"/>
                <c:pt idx="0">
                  <c:v>64623.127473999892</c:v>
                </c:pt>
                <c:pt idx="1">
                  <c:v>63911.065988999915</c:v>
                </c:pt>
                <c:pt idx="2">
                  <c:v>62185.197291000004</c:v>
                </c:pt>
                <c:pt idx="3">
                  <c:v>64824.328475999777</c:v>
                </c:pt>
                <c:pt idx="4">
                  <c:v>71094.6956299999</c:v>
                </c:pt>
                <c:pt idx="5">
                  <c:v>81994.426400000346</c:v>
                </c:pt>
                <c:pt idx="6">
                  <c:v>88064.23055000024</c:v>
                </c:pt>
                <c:pt idx="7">
                  <c:v>85211.283697000428</c:v>
                </c:pt>
                <c:pt idx="8">
                  <c:v>83326.262096000224</c:v>
                </c:pt>
              </c:numCache>
            </c:numRef>
          </c:val>
          <c:smooth val="0"/>
        </c:ser>
        <c:ser>
          <c:idx val="2"/>
          <c:order val="2"/>
          <c:tx>
            <c:strRef>
              <c:f>'Figur 28'!$A$4</c:f>
              <c:strCache>
                <c:ptCount val="1"/>
                <c:pt idx="0">
                  <c:v>Fristående kurs campus</c:v>
                </c:pt>
              </c:strCache>
            </c:strRef>
          </c:tx>
          <c:marker>
            <c:symbol val="none"/>
          </c:marker>
          <c:cat>
            <c:strRef>
              <c:f>'Figur 28'!$B$1:$J$1</c:f>
              <c:strCache>
                <c:ptCount val="9"/>
                <c:pt idx="0">
                  <c:v>2004/05</c:v>
                </c:pt>
                <c:pt idx="1">
                  <c:v>2005/06</c:v>
                </c:pt>
                <c:pt idx="2">
                  <c:v>2006/07</c:v>
                </c:pt>
                <c:pt idx="3">
                  <c:v>2007/08</c:v>
                </c:pt>
                <c:pt idx="4">
                  <c:v>2008/09</c:v>
                </c:pt>
                <c:pt idx="5">
                  <c:v>2009/10</c:v>
                </c:pt>
                <c:pt idx="6">
                  <c:v>2010/11</c:v>
                </c:pt>
                <c:pt idx="7">
                  <c:v>2011/12</c:v>
                </c:pt>
                <c:pt idx="8">
                  <c:v>2012/13</c:v>
                </c:pt>
              </c:strCache>
            </c:strRef>
          </c:cat>
          <c:val>
            <c:numRef>
              <c:f>'Figur 28'!$B$4:$J$4</c:f>
              <c:numCache>
                <c:formatCode>#,##0</c:formatCode>
                <c:ptCount val="9"/>
                <c:pt idx="0">
                  <c:v>83591.06878900007</c:v>
                </c:pt>
                <c:pt idx="1">
                  <c:v>77758.480039999937</c:v>
                </c:pt>
                <c:pt idx="2">
                  <c:v>71275.364800999901</c:v>
                </c:pt>
                <c:pt idx="3">
                  <c:v>65829.392561999819</c:v>
                </c:pt>
                <c:pt idx="4">
                  <c:v>65558.102689999956</c:v>
                </c:pt>
                <c:pt idx="5">
                  <c:v>68927.81102499977</c:v>
                </c:pt>
                <c:pt idx="6">
                  <c:v>64187.99923799972</c:v>
                </c:pt>
                <c:pt idx="7">
                  <c:v>59218.656289999868</c:v>
                </c:pt>
                <c:pt idx="8">
                  <c:v>56751.08376699988</c:v>
                </c:pt>
              </c:numCache>
            </c:numRef>
          </c:val>
          <c:smooth val="0"/>
        </c:ser>
        <c:ser>
          <c:idx val="3"/>
          <c:order val="3"/>
          <c:tx>
            <c:strRef>
              <c:f>'Figur 28'!$A$5</c:f>
              <c:strCache>
                <c:ptCount val="1"/>
                <c:pt idx="0">
                  <c:v>Fristående kurs distans</c:v>
                </c:pt>
              </c:strCache>
            </c:strRef>
          </c:tx>
          <c:marker>
            <c:symbol val="none"/>
          </c:marker>
          <c:cat>
            <c:strRef>
              <c:f>'Figur 28'!$B$1:$J$1</c:f>
              <c:strCache>
                <c:ptCount val="9"/>
                <c:pt idx="0">
                  <c:v>2004/05</c:v>
                </c:pt>
                <c:pt idx="1">
                  <c:v>2005/06</c:v>
                </c:pt>
                <c:pt idx="2">
                  <c:v>2006/07</c:v>
                </c:pt>
                <c:pt idx="3">
                  <c:v>2007/08</c:v>
                </c:pt>
                <c:pt idx="4">
                  <c:v>2008/09</c:v>
                </c:pt>
                <c:pt idx="5">
                  <c:v>2009/10</c:v>
                </c:pt>
                <c:pt idx="6">
                  <c:v>2010/11</c:v>
                </c:pt>
                <c:pt idx="7">
                  <c:v>2011/12</c:v>
                </c:pt>
                <c:pt idx="8">
                  <c:v>2012/13</c:v>
                </c:pt>
              </c:strCache>
            </c:strRef>
          </c:cat>
          <c:val>
            <c:numRef>
              <c:f>'Figur 28'!$B$5:$J$5</c:f>
              <c:numCache>
                <c:formatCode>#,##0</c:formatCode>
                <c:ptCount val="9"/>
                <c:pt idx="0">
                  <c:v>18688.712864000016</c:v>
                </c:pt>
                <c:pt idx="1">
                  <c:v>18881.510578000012</c:v>
                </c:pt>
                <c:pt idx="2">
                  <c:v>20194.280749999998</c:v>
                </c:pt>
                <c:pt idx="3">
                  <c:v>22918.71338299998</c:v>
                </c:pt>
                <c:pt idx="4">
                  <c:v>28120.63580699997</c:v>
                </c:pt>
                <c:pt idx="5">
                  <c:v>32196.447295999977</c:v>
                </c:pt>
                <c:pt idx="6">
                  <c:v>33413.060848999921</c:v>
                </c:pt>
                <c:pt idx="7">
                  <c:v>31607.248302999993</c:v>
                </c:pt>
                <c:pt idx="8">
                  <c:v>28165.576317999959</c:v>
                </c:pt>
              </c:numCache>
            </c:numRef>
          </c:val>
          <c:smooth val="0"/>
        </c:ser>
        <c:ser>
          <c:idx val="4"/>
          <c:order val="4"/>
          <c:tx>
            <c:strRef>
              <c:f>'Figur 28'!$A$6</c:f>
              <c:strCache>
                <c:ptCount val="1"/>
                <c:pt idx="0">
                  <c:v>Konstnärliga program</c:v>
                </c:pt>
              </c:strCache>
            </c:strRef>
          </c:tx>
          <c:marker>
            <c:symbol val="none"/>
          </c:marker>
          <c:cat>
            <c:strRef>
              <c:f>'Figur 28'!$B$1:$J$1</c:f>
              <c:strCache>
                <c:ptCount val="9"/>
                <c:pt idx="0">
                  <c:v>2004/05</c:v>
                </c:pt>
                <c:pt idx="1">
                  <c:v>2005/06</c:v>
                </c:pt>
                <c:pt idx="2">
                  <c:v>2006/07</c:v>
                </c:pt>
                <c:pt idx="3">
                  <c:v>2007/08</c:v>
                </c:pt>
                <c:pt idx="4">
                  <c:v>2008/09</c:v>
                </c:pt>
                <c:pt idx="5">
                  <c:v>2009/10</c:v>
                </c:pt>
                <c:pt idx="6">
                  <c:v>2010/11</c:v>
                </c:pt>
                <c:pt idx="7">
                  <c:v>2011/12</c:v>
                </c:pt>
                <c:pt idx="8">
                  <c:v>2012/13</c:v>
                </c:pt>
              </c:strCache>
            </c:strRef>
          </c:cat>
          <c:val>
            <c:numRef>
              <c:f>'Figur 28'!$B$6:$J$6</c:f>
              <c:numCache>
                <c:formatCode>#,##0</c:formatCode>
                <c:ptCount val="9"/>
                <c:pt idx="3">
                  <c:v>1589.6217910000003</c:v>
                </c:pt>
                <c:pt idx="4">
                  <c:v>2201.0098129999997</c:v>
                </c:pt>
                <c:pt idx="5">
                  <c:v>2599.6727250000008</c:v>
                </c:pt>
                <c:pt idx="6">
                  <c:v>2907.499381000001</c:v>
                </c:pt>
                <c:pt idx="7">
                  <c:v>2887.1817620000002</c:v>
                </c:pt>
                <c:pt idx="8">
                  <c:v>3035.4562849999957</c:v>
                </c:pt>
              </c:numCache>
            </c:numRef>
          </c:val>
          <c:smooth val="0"/>
        </c:ser>
        <c:dLbls>
          <c:showLegendKey val="0"/>
          <c:showVal val="0"/>
          <c:showCatName val="0"/>
          <c:showSerName val="0"/>
          <c:showPercent val="0"/>
          <c:showBubbleSize val="0"/>
        </c:dLbls>
        <c:marker val="1"/>
        <c:smooth val="0"/>
        <c:axId val="89736704"/>
        <c:axId val="89738240"/>
      </c:lineChart>
      <c:catAx>
        <c:axId val="89736704"/>
        <c:scaling>
          <c:orientation val="minMax"/>
        </c:scaling>
        <c:delete val="0"/>
        <c:axPos val="b"/>
        <c:majorTickMark val="out"/>
        <c:minorTickMark val="none"/>
        <c:tickLblPos val="nextTo"/>
        <c:crossAx val="89738240"/>
        <c:crosses val="autoZero"/>
        <c:auto val="1"/>
        <c:lblAlgn val="ctr"/>
        <c:lblOffset val="100"/>
        <c:noMultiLvlLbl val="0"/>
      </c:catAx>
      <c:valAx>
        <c:axId val="89738240"/>
        <c:scaling>
          <c:orientation val="minMax"/>
        </c:scaling>
        <c:delete val="0"/>
        <c:axPos val="l"/>
        <c:majorGridlines/>
        <c:numFmt formatCode="#,##0" sourceLinked="1"/>
        <c:majorTickMark val="out"/>
        <c:minorTickMark val="none"/>
        <c:tickLblPos val="nextTo"/>
        <c:crossAx val="897367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0"/>
              <c:layout>
                <c:manualLayout>
                  <c:x val="-2.7777777777777779E-3"/>
                  <c:y val="2.7777777777777776E-2"/>
                </c:manualLayout>
              </c:layout>
              <c:dLblPos val="bestFit"/>
              <c:showLegendKey val="0"/>
              <c:showVal val="0"/>
              <c:showCatName val="1"/>
              <c:showSerName val="0"/>
              <c:showPercent val="1"/>
              <c:showBubbleSize val="0"/>
            </c:dLbl>
            <c:dLbl>
              <c:idx val="1"/>
              <c:layout>
                <c:manualLayout>
                  <c:x val="-2.5000000000000001E-2"/>
                  <c:y val="-5.5555555555555643E-2"/>
                </c:manualLayout>
              </c:layout>
              <c:dLblPos val="bestFit"/>
              <c:showLegendKey val="0"/>
              <c:showVal val="0"/>
              <c:showCatName val="1"/>
              <c:showSerName val="0"/>
              <c:showPercent val="1"/>
              <c:showBubbleSize val="0"/>
            </c:dLbl>
            <c:dLbl>
              <c:idx val="2"/>
              <c:layout>
                <c:manualLayout>
                  <c:x val="6.6666666666666666E-2"/>
                  <c:y val="0"/>
                </c:manualLayout>
              </c:layout>
              <c:dLblPos val="bestFit"/>
              <c:showLegendKey val="0"/>
              <c:showVal val="0"/>
              <c:showCatName val="1"/>
              <c:showSerName val="0"/>
              <c:showPercent val="1"/>
              <c:showBubbleSize val="0"/>
            </c:dLbl>
            <c:dLbl>
              <c:idx val="3"/>
              <c:layout>
                <c:manualLayout>
                  <c:x val="2.7775590551181104E-3"/>
                  <c:y val="-7.8703703703703706E-2"/>
                </c:manualLayout>
              </c:layout>
              <c:dLblPos val="bestFit"/>
              <c:showLegendKey val="0"/>
              <c:showVal val="0"/>
              <c:showCatName val="1"/>
              <c:showSerName val="0"/>
              <c:showPercent val="1"/>
              <c:showBubbleSize val="0"/>
            </c:dLbl>
            <c:dLbl>
              <c:idx val="4"/>
              <c:layout>
                <c:manualLayout>
                  <c:x val="1.9444444444444445E-2"/>
                  <c:y val="0"/>
                </c:manualLayout>
              </c:layout>
              <c:dLblPos val="bestFit"/>
              <c:showLegendKey val="0"/>
              <c:showVal val="0"/>
              <c:showCatName val="1"/>
              <c:showSerName val="0"/>
              <c:showPercent val="1"/>
              <c:showBubbleSize val="0"/>
            </c:dLbl>
            <c:dLbl>
              <c:idx val="5"/>
              <c:layout>
                <c:manualLayout>
                  <c:x val="1.6666666666666666E-2"/>
                  <c:y val="0"/>
                </c:manualLayout>
              </c:layout>
              <c:dLblPos val="bestFit"/>
              <c:showLegendKey val="0"/>
              <c:showVal val="0"/>
              <c:showCatName val="1"/>
              <c:showSerName val="0"/>
              <c:showPercent val="1"/>
              <c:showBubbleSize val="0"/>
            </c:dLbl>
            <c:dLbl>
              <c:idx val="8"/>
              <c:layout>
                <c:manualLayout>
                  <c:x val="4.7222222222222221E-2"/>
                  <c:y val="0"/>
                </c:manualLayout>
              </c:layout>
              <c:dLblPos val="bestFit"/>
              <c:showLegendKey val="0"/>
              <c:showVal val="0"/>
              <c:showCatName val="1"/>
              <c:showSerName val="0"/>
              <c:showPercent val="1"/>
              <c:showBubbleSize val="0"/>
            </c:dLbl>
            <c:dLblPos val="outEnd"/>
            <c:showLegendKey val="0"/>
            <c:showVal val="0"/>
            <c:showCatName val="1"/>
            <c:showSerName val="0"/>
            <c:showPercent val="1"/>
            <c:showBubbleSize val="0"/>
            <c:showLeaderLines val="0"/>
          </c:dLbls>
          <c:cat>
            <c:strRef>
              <c:f>'[7]HST diagram'!$A$57:$A$65</c:f>
              <c:strCache>
                <c:ptCount val="9"/>
                <c:pt idx="0">
                  <c:v>Humaniora och teologi</c:v>
                </c:pt>
                <c:pt idx="1">
                  <c:v>Juridik och samhällsvetenskap</c:v>
                </c:pt>
                <c:pt idx="2">
                  <c:v>Konstnärligt område</c:v>
                </c:pt>
                <c:pt idx="3">
                  <c:v>Medicin och odontologi</c:v>
                </c:pt>
                <c:pt idx="4">
                  <c:v>Naturvetenskap</c:v>
                </c:pt>
                <c:pt idx="5">
                  <c:v>Okänt</c:v>
                </c:pt>
                <c:pt idx="6">
                  <c:v>Teknik</c:v>
                </c:pt>
                <c:pt idx="7">
                  <c:v>Vård och omsorg</c:v>
                </c:pt>
                <c:pt idx="8">
                  <c:v>Övrigt område</c:v>
                </c:pt>
              </c:strCache>
            </c:strRef>
          </c:cat>
          <c:val>
            <c:numRef>
              <c:f>'[7]HST diagram'!$B$57:$B$65</c:f>
              <c:numCache>
                <c:formatCode>General</c:formatCode>
                <c:ptCount val="9"/>
                <c:pt idx="0">
                  <c:v>14.999620436947305</c:v>
                </c:pt>
                <c:pt idx="1">
                  <c:v>41.89710271781577</c:v>
                </c:pt>
                <c:pt idx="2">
                  <c:v>2.223709238103428</c:v>
                </c:pt>
                <c:pt idx="3">
                  <c:v>5.8060168937863246</c:v>
                </c:pt>
                <c:pt idx="4">
                  <c:v>9.787596698131205</c:v>
                </c:pt>
                <c:pt idx="5">
                  <c:v>1.3147023375935933</c:v>
                </c:pt>
                <c:pt idx="6">
                  <c:v>14.307204216946435</c:v>
                </c:pt>
                <c:pt idx="7">
                  <c:v>6.9979372025374253</c:v>
                </c:pt>
                <c:pt idx="8">
                  <c:v>2.6661102581385143</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'[10]Figur Lär 1'!$A$3:$A$23</c:f>
              <c:strCache>
                <c:ptCount val="21"/>
                <c:pt idx="0">
                  <c:v>2003 HT</c:v>
                </c:pt>
                <c:pt idx="1">
                  <c:v>2004 VT</c:v>
                </c:pt>
                <c:pt idx="2">
                  <c:v>2004 HT</c:v>
                </c:pt>
                <c:pt idx="3">
                  <c:v>2005 VT</c:v>
                </c:pt>
                <c:pt idx="4">
                  <c:v>2005 HT</c:v>
                </c:pt>
                <c:pt idx="5">
                  <c:v>2006 VT</c:v>
                </c:pt>
                <c:pt idx="6">
                  <c:v>2006 HT</c:v>
                </c:pt>
                <c:pt idx="7">
                  <c:v>2007 VT</c:v>
                </c:pt>
                <c:pt idx="8">
                  <c:v>2007 HT</c:v>
                </c:pt>
                <c:pt idx="9">
                  <c:v>2008 VT</c:v>
                </c:pt>
                <c:pt idx="10">
                  <c:v>2008 HT</c:v>
                </c:pt>
                <c:pt idx="11">
                  <c:v>2009 VT</c:v>
                </c:pt>
                <c:pt idx="12">
                  <c:v>2009 HT</c:v>
                </c:pt>
                <c:pt idx="13">
                  <c:v>2010 VT</c:v>
                </c:pt>
                <c:pt idx="14">
                  <c:v>2010 HT</c:v>
                </c:pt>
                <c:pt idx="15">
                  <c:v>2011 VT</c:v>
                </c:pt>
                <c:pt idx="16">
                  <c:v>2011 HT</c:v>
                </c:pt>
                <c:pt idx="17">
                  <c:v>2012 VT</c:v>
                </c:pt>
                <c:pt idx="18">
                  <c:v>2012 HT</c:v>
                </c:pt>
                <c:pt idx="19">
                  <c:v>2013 VT</c:v>
                </c:pt>
                <c:pt idx="20">
                  <c:v>2013 HT</c:v>
                </c:pt>
              </c:strCache>
            </c:strRef>
          </c:cat>
          <c:val>
            <c:numRef>
              <c:f>'[10]Figur Lär 1'!$B$3:$B$23</c:f>
              <c:numCache>
                <c:formatCode>General</c:formatCode>
                <c:ptCount val="21"/>
                <c:pt idx="0">
                  <c:v>11402</c:v>
                </c:pt>
                <c:pt idx="2">
                  <c:v>10540</c:v>
                </c:pt>
                <c:pt idx="4">
                  <c:v>10283</c:v>
                </c:pt>
                <c:pt idx="6">
                  <c:v>9665</c:v>
                </c:pt>
                <c:pt idx="8">
                  <c:v>9202</c:v>
                </c:pt>
                <c:pt idx="10">
                  <c:v>8183</c:v>
                </c:pt>
                <c:pt idx="12">
                  <c:v>9840</c:v>
                </c:pt>
                <c:pt idx="14">
                  <c:v>9650</c:v>
                </c:pt>
                <c:pt idx="16">
                  <c:v>8224</c:v>
                </c:pt>
                <c:pt idx="18">
                  <c:v>9010</c:v>
                </c:pt>
                <c:pt idx="20">
                  <c:v>8980</c:v>
                </c:pt>
              </c:numCache>
            </c:numRef>
          </c:val>
        </c:ser>
        <c:ser>
          <c:idx val="1"/>
          <c:order val="1"/>
          <c:invertIfNegative val="0"/>
          <c:cat>
            <c:strRef>
              <c:f>'[10]Figur Lär 1'!$A$3:$A$23</c:f>
              <c:strCache>
                <c:ptCount val="21"/>
                <c:pt idx="0">
                  <c:v>2003 HT</c:v>
                </c:pt>
                <c:pt idx="1">
                  <c:v>2004 VT</c:v>
                </c:pt>
                <c:pt idx="2">
                  <c:v>2004 HT</c:v>
                </c:pt>
                <c:pt idx="3">
                  <c:v>2005 VT</c:v>
                </c:pt>
                <c:pt idx="4">
                  <c:v>2005 HT</c:v>
                </c:pt>
                <c:pt idx="5">
                  <c:v>2006 VT</c:v>
                </c:pt>
                <c:pt idx="6">
                  <c:v>2006 HT</c:v>
                </c:pt>
                <c:pt idx="7">
                  <c:v>2007 VT</c:v>
                </c:pt>
                <c:pt idx="8">
                  <c:v>2007 HT</c:v>
                </c:pt>
                <c:pt idx="9">
                  <c:v>2008 VT</c:v>
                </c:pt>
                <c:pt idx="10">
                  <c:v>2008 HT</c:v>
                </c:pt>
                <c:pt idx="11">
                  <c:v>2009 VT</c:v>
                </c:pt>
                <c:pt idx="12">
                  <c:v>2009 HT</c:v>
                </c:pt>
                <c:pt idx="13">
                  <c:v>2010 VT</c:v>
                </c:pt>
                <c:pt idx="14">
                  <c:v>2010 HT</c:v>
                </c:pt>
                <c:pt idx="15">
                  <c:v>2011 VT</c:v>
                </c:pt>
                <c:pt idx="16">
                  <c:v>2011 HT</c:v>
                </c:pt>
                <c:pt idx="17">
                  <c:v>2012 VT</c:v>
                </c:pt>
                <c:pt idx="18">
                  <c:v>2012 HT</c:v>
                </c:pt>
                <c:pt idx="19">
                  <c:v>2013 VT</c:v>
                </c:pt>
                <c:pt idx="20">
                  <c:v>2013 HT</c:v>
                </c:pt>
              </c:strCache>
            </c:strRef>
          </c:cat>
          <c:val>
            <c:numRef>
              <c:f>'[10]Figur Lär 1'!$C$3:$C$23</c:f>
              <c:numCache>
                <c:formatCode>General</c:formatCode>
                <c:ptCount val="21"/>
                <c:pt idx="1">
                  <c:v>2967</c:v>
                </c:pt>
                <c:pt idx="3">
                  <c:v>2324</c:v>
                </c:pt>
                <c:pt idx="5">
                  <c:v>2704</c:v>
                </c:pt>
                <c:pt idx="7">
                  <c:v>2435</c:v>
                </c:pt>
                <c:pt idx="9">
                  <c:v>2263</c:v>
                </c:pt>
                <c:pt idx="11">
                  <c:v>2259</c:v>
                </c:pt>
                <c:pt idx="13">
                  <c:v>2561</c:v>
                </c:pt>
                <c:pt idx="15">
                  <c:v>2680</c:v>
                </c:pt>
                <c:pt idx="17">
                  <c:v>2538</c:v>
                </c:pt>
                <c:pt idx="19">
                  <c:v>2588</c:v>
                </c:pt>
              </c:numCache>
            </c:numRef>
          </c:val>
        </c:ser>
        <c:dLbls>
          <c:showLegendKey val="0"/>
          <c:showVal val="0"/>
          <c:showCatName val="0"/>
          <c:showSerName val="0"/>
          <c:showPercent val="0"/>
          <c:showBubbleSize val="0"/>
        </c:dLbls>
        <c:gapWidth val="150"/>
        <c:axId val="246946432"/>
        <c:axId val="246960512"/>
      </c:barChart>
      <c:catAx>
        <c:axId val="246946432"/>
        <c:scaling>
          <c:orientation val="minMax"/>
        </c:scaling>
        <c:delete val="0"/>
        <c:axPos val="b"/>
        <c:majorTickMark val="out"/>
        <c:minorTickMark val="none"/>
        <c:tickLblPos val="nextTo"/>
        <c:crossAx val="246960512"/>
        <c:crosses val="autoZero"/>
        <c:auto val="1"/>
        <c:lblAlgn val="ctr"/>
        <c:lblOffset val="100"/>
        <c:noMultiLvlLbl val="0"/>
      </c:catAx>
      <c:valAx>
        <c:axId val="246960512"/>
        <c:scaling>
          <c:orientation val="minMax"/>
        </c:scaling>
        <c:delete val="0"/>
        <c:axPos val="l"/>
        <c:majorGridlines/>
        <c:numFmt formatCode="General" sourceLinked="1"/>
        <c:majorTickMark val="out"/>
        <c:minorTickMark val="none"/>
        <c:tickLblPos val="nextTo"/>
        <c:crossAx val="246946432"/>
        <c:crosses val="autoZero"/>
        <c:crossBetween val="between"/>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'[11]Fig 3 Könsfördel examinerade'!$A$3</c:f>
              <c:strCache>
                <c:ptCount val="1"/>
                <c:pt idx="0">
                  <c:v>Kvinnor</c:v>
                </c:pt>
              </c:strCache>
            </c:strRef>
          </c:tx>
          <c:spPr>
            <a:solidFill>
              <a:srgbClr val="0070C0"/>
            </a:solidFill>
          </c:spPr>
          <c:invertIfNegative val="0"/>
          <c:cat>
            <c:strRef>
              <c:f>'[11]Fig 3 Könsfördel examinerade'!$B$2:$K$2</c:f>
              <c:strCache>
                <c:ptCount val="10"/>
                <c:pt idx="0">
                  <c:v>2003/04</c:v>
                </c:pt>
                <c:pt idx="1">
                  <c:v>2004/05</c:v>
                </c:pt>
                <c:pt idx="2">
                  <c:v>2005/06</c:v>
                </c:pt>
                <c:pt idx="3">
                  <c:v>2006/07</c:v>
                </c:pt>
                <c:pt idx="4">
                  <c:v>2007/08</c:v>
                </c:pt>
                <c:pt idx="5">
                  <c:v>2008/09</c:v>
                </c:pt>
                <c:pt idx="6">
                  <c:v>2009/10</c:v>
                </c:pt>
                <c:pt idx="7">
                  <c:v>2010/11</c:v>
                </c:pt>
                <c:pt idx="8">
                  <c:v>2011/12</c:v>
                </c:pt>
                <c:pt idx="9">
                  <c:v>2012/13</c:v>
                </c:pt>
              </c:strCache>
            </c:strRef>
          </c:cat>
          <c:val>
            <c:numRef>
              <c:f>'[11]Fig 3 Könsfördel examinerade'!$B$3:$K$3</c:f>
              <c:numCache>
                <c:formatCode>General</c:formatCode>
                <c:ptCount val="10"/>
                <c:pt idx="0">
                  <c:v>6051</c:v>
                </c:pt>
                <c:pt idx="1">
                  <c:v>6867</c:v>
                </c:pt>
                <c:pt idx="2">
                  <c:v>7017</c:v>
                </c:pt>
                <c:pt idx="3">
                  <c:v>7190</c:v>
                </c:pt>
                <c:pt idx="4">
                  <c:v>7718</c:v>
                </c:pt>
                <c:pt idx="5">
                  <c:v>6320</c:v>
                </c:pt>
                <c:pt idx="6">
                  <c:v>6552</c:v>
                </c:pt>
                <c:pt idx="7">
                  <c:v>9724</c:v>
                </c:pt>
                <c:pt idx="8">
                  <c:v>5212</c:v>
                </c:pt>
                <c:pt idx="9">
                  <c:v>6695</c:v>
                </c:pt>
              </c:numCache>
            </c:numRef>
          </c:val>
        </c:ser>
        <c:ser>
          <c:idx val="1"/>
          <c:order val="1"/>
          <c:tx>
            <c:strRef>
              <c:f>'[11]Fig 3 Könsfördel examinerade'!$A$4</c:f>
              <c:strCache>
                <c:ptCount val="1"/>
                <c:pt idx="0">
                  <c:v>Män</c:v>
                </c:pt>
              </c:strCache>
            </c:strRef>
          </c:tx>
          <c:invertIfNegative val="0"/>
          <c:dLbls>
            <c:showLegendKey val="0"/>
            <c:showVal val="1"/>
            <c:showCatName val="0"/>
            <c:showSerName val="0"/>
            <c:showPercent val="0"/>
            <c:showBubbleSize val="0"/>
            <c:showLeaderLines val="0"/>
          </c:dLbls>
          <c:cat>
            <c:strRef>
              <c:f>'[11]Fig 3 Könsfördel examinerade'!$B$2:$K$2</c:f>
              <c:strCache>
                <c:ptCount val="10"/>
                <c:pt idx="0">
                  <c:v>2003/04</c:v>
                </c:pt>
                <c:pt idx="1">
                  <c:v>2004/05</c:v>
                </c:pt>
                <c:pt idx="2">
                  <c:v>2005/06</c:v>
                </c:pt>
                <c:pt idx="3">
                  <c:v>2006/07</c:v>
                </c:pt>
                <c:pt idx="4">
                  <c:v>2007/08</c:v>
                </c:pt>
                <c:pt idx="5">
                  <c:v>2008/09</c:v>
                </c:pt>
                <c:pt idx="6">
                  <c:v>2009/10</c:v>
                </c:pt>
                <c:pt idx="7">
                  <c:v>2010/11</c:v>
                </c:pt>
                <c:pt idx="8">
                  <c:v>2011/12</c:v>
                </c:pt>
                <c:pt idx="9">
                  <c:v>2012/13</c:v>
                </c:pt>
              </c:strCache>
            </c:strRef>
          </c:cat>
          <c:val>
            <c:numRef>
              <c:f>'[11]Fig 3 Könsfördel examinerade'!$B$4:$K$4</c:f>
              <c:numCache>
                <c:formatCode>General</c:formatCode>
                <c:ptCount val="10"/>
                <c:pt idx="0">
                  <c:v>1768</c:v>
                </c:pt>
                <c:pt idx="1">
                  <c:v>1624</c:v>
                </c:pt>
                <c:pt idx="2">
                  <c:v>1668</c:v>
                </c:pt>
                <c:pt idx="3">
                  <c:v>1800</c:v>
                </c:pt>
                <c:pt idx="4">
                  <c:v>2415</c:v>
                </c:pt>
                <c:pt idx="5">
                  <c:v>1800</c:v>
                </c:pt>
                <c:pt idx="6">
                  <c:v>1763</c:v>
                </c:pt>
                <c:pt idx="7">
                  <c:v>2691</c:v>
                </c:pt>
                <c:pt idx="8">
                  <c:v>1285</c:v>
                </c:pt>
                <c:pt idx="9">
                  <c:v>1555</c:v>
                </c:pt>
              </c:numCache>
            </c:numRef>
          </c:val>
        </c:ser>
        <c:dLbls>
          <c:showLegendKey val="0"/>
          <c:showVal val="0"/>
          <c:showCatName val="0"/>
          <c:showSerName val="0"/>
          <c:showPercent val="0"/>
          <c:showBubbleSize val="0"/>
        </c:dLbls>
        <c:gapWidth val="150"/>
        <c:overlap val="100"/>
        <c:axId val="247161216"/>
        <c:axId val="247162752"/>
      </c:barChart>
      <c:catAx>
        <c:axId val="247161216"/>
        <c:scaling>
          <c:orientation val="minMax"/>
        </c:scaling>
        <c:delete val="0"/>
        <c:axPos val="b"/>
        <c:majorTickMark val="out"/>
        <c:minorTickMark val="none"/>
        <c:tickLblPos val="nextTo"/>
        <c:crossAx val="247162752"/>
        <c:crosses val="autoZero"/>
        <c:auto val="1"/>
        <c:lblAlgn val="ctr"/>
        <c:lblOffset val="100"/>
        <c:noMultiLvlLbl val="0"/>
      </c:catAx>
      <c:valAx>
        <c:axId val="247162752"/>
        <c:scaling>
          <c:orientation val="minMax"/>
        </c:scaling>
        <c:delete val="0"/>
        <c:axPos val="l"/>
        <c:majorGridlines/>
        <c:numFmt formatCode="#,##0" sourceLinked="0"/>
        <c:majorTickMark val="out"/>
        <c:minorTickMark val="none"/>
        <c:tickLblPos val="nextTo"/>
        <c:crossAx val="2471612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'[2]Inriktning och ålder'!$A$5</c:f>
              <c:strCache>
                <c:ptCount val="1"/>
                <c:pt idx="0">
                  <c:v> Teknik och tillverkning</c:v>
                </c:pt>
              </c:strCache>
            </c:strRef>
          </c:tx>
          <c:invertIfNegative val="0"/>
          <c:cat>
            <c:strRef>
              <c:f>'[2]Inriktning och ålder'!$B$4:$L$4</c:f>
              <c:strCache>
                <c:ptCount val="11"/>
                <c:pt idx="0">
                  <c:v>-19</c:v>
                </c:pt>
                <c:pt idx="1">
                  <c:v>20</c:v>
                </c:pt>
                <c:pt idx="2">
                  <c:v>21</c:v>
                </c:pt>
                <c:pt idx="3">
                  <c:v>22</c:v>
                </c:pt>
                <c:pt idx="4">
                  <c:v>23</c:v>
                </c:pt>
                <c:pt idx="5">
                  <c:v>24</c:v>
                </c:pt>
                <c:pt idx="6">
                  <c:v>25-29</c:v>
                </c:pt>
                <c:pt idx="7">
                  <c:v>30-34</c:v>
                </c:pt>
                <c:pt idx="8">
                  <c:v>35-39</c:v>
                </c:pt>
                <c:pt idx="9">
                  <c:v>40-</c:v>
                </c:pt>
                <c:pt idx="10">
                  <c:v>Totalt</c:v>
                </c:pt>
              </c:strCache>
            </c:strRef>
          </c:cat>
          <c:val>
            <c:numRef>
              <c:f>'[2]Inriktning och ålder'!$B$5:$L$5</c:f>
              <c:numCache>
                <c:formatCode>General</c:formatCode>
                <c:ptCount val="11"/>
                <c:pt idx="0">
                  <c:v>6716</c:v>
                </c:pt>
                <c:pt idx="1">
                  <c:v>4602</c:v>
                </c:pt>
                <c:pt idx="2">
                  <c:v>3146</c:v>
                </c:pt>
                <c:pt idx="3">
                  <c:v>2306</c:v>
                </c:pt>
                <c:pt idx="4">
                  <c:v>1935</c:v>
                </c:pt>
                <c:pt idx="5">
                  <c:v>1367</c:v>
                </c:pt>
                <c:pt idx="6">
                  <c:v>3162</c:v>
                </c:pt>
                <c:pt idx="7">
                  <c:v>1115</c:v>
                </c:pt>
                <c:pt idx="8">
                  <c:v>555</c:v>
                </c:pt>
                <c:pt idx="9">
                  <c:v>558</c:v>
                </c:pt>
                <c:pt idx="10">
                  <c:v>25462</c:v>
                </c:pt>
              </c:numCache>
            </c:numRef>
          </c:val>
        </c:ser>
        <c:ser>
          <c:idx val="1"/>
          <c:order val="1"/>
          <c:tx>
            <c:strRef>
              <c:f>'[2]Inriktning och ålder'!$A$6</c:f>
              <c:strCache>
                <c:ptCount val="1"/>
                <c:pt idx="0">
                  <c:v> Hälso- och sjukvård samt social omsorg</c:v>
                </c:pt>
              </c:strCache>
            </c:strRef>
          </c:tx>
          <c:invertIfNegative val="0"/>
          <c:cat>
            <c:strRef>
              <c:f>'[2]Inriktning och ålder'!$B$4:$L$4</c:f>
              <c:strCache>
                <c:ptCount val="11"/>
                <c:pt idx="0">
                  <c:v>-19</c:v>
                </c:pt>
                <c:pt idx="1">
                  <c:v>20</c:v>
                </c:pt>
                <c:pt idx="2">
                  <c:v>21</c:v>
                </c:pt>
                <c:pt idx="3">
                  <c:v>22</c:v>
                </c:pt>
                <c:pt idx="4">
                  <c:v>23</c:v>
                </c:pt>
                <c:pt idx="5">
                  <c:v>24</c:v>
                </c:pt>
                <c:pt idx="6">
                  <c:v>25-29</c:v>
                </c:pt>
                <c:pt idx="7">
                  <c:v>30-34</c:v>
                </c:pt>
                <c:pt idx="8">
                  <c:v>35-39</c:v>
                </c:pt>
                <c:pt idx="9">
                  <c:v>40-</c:v>
                </c:pt>
                <c:pt idx="10">
                  <c:v>Totalt</c:v>
                </c:pt>
              </c:strCache>
            </c:strRef>
          </c:cat>
          <c:val>
            <c:numRef>
              <c:f>'[2]Inriktning och ålder'!$B$6:$L$6</c:f>
              <c:numCache>
                <c:formatCode>General</c:formatCode>
                <c:ptCount val="11"/>
                <c:pt idx="0">
                  <c:v>4951</c:v>
                </c:pt>
                <c:pt idx="1">
                  <c:v>4345</c:v>
                </c:pt>
                <c:pt idx="2">
                  <c:v>3710</c:v>
                </c:pt>
                <c:pt idx="3">
                  <c:v>3075</c:v>
                </c:pt>
                <c:pt idx="4">
                  <c:v>2629</c:v>
                </c:pt>
                <c:pt idx="5">
                  <c:v>2192</c:v>
                </c:pt>
                <c:pt idx="6">
                  <c:v>7034</c:v>
                </c:pt>
                <c:pt idx="7">
                  <c:v>3895</c:v>
                </c:pt>
                <c:pt idx="8">
                  <c:v>2689</c:v>
                </c:pt>
                <c:pt idx="9">
                  <c:v>3731</c:v>
                </c:pt>
                <c:pt idx="10">
                  <c:v>38251</c:v>
                </c:pt>
              </c:numCache>
            </c:numRef>
          </c:val>
        </c:ser>
        <c:ser>
          <c:idx val="2"/>
          <c:order val="2"/>
          <c:tx>
            <c:strRef>
              <c:f>'[2]Inriktning och ålder'!$A$7</c:f>
              <c:strCache>
                <c:ptCount val="1"/>
                <c:pt idx="0">
                  <c:v> Samhällsvetenskap, juridik, handel, administration</c:v>
                </c:pt>
              </c:strCache>
            </c:strRef>
          </c:tx>
          <c:invertIfNegative val="0"/>
          <c:cat>
            <c:strRef>
              <c:f>'[2]Inriktning och ålder'!$B$4:$L$4</c:f>
              <c:strCache>
                <c:ptCount val="11"/>
                <c:pt idx="0">
                  <c:v>-19</c:v>
                </c:pt>
                <c:pt idx="1">
                  <c:v>20</c:v>
                </c:pt>
                <c:pt idx="2">
                  <c:v>21</c:v>
                </c:pt>
                <c:pt idx="3">
                  <c:v>22</c:v>
                </c:pt>
                <c:pt idx="4">
                  <c:v>23</c:v>
                </c:pt>
                <c:pt idx="5">
                  <c:v>24</c:v>
                </c:pt>
                <c:pt idx="6">
                  <c:v>25-29</c:v>
                </c:pt>
                <c:pt idx="7">
                  <c:v>30-34</c:v>
                </c:pt>
                <c:pt idx="8">
                  <c:v>35-39</c:v>
                </c:pt>
                <c:pt idx="9">
                  <c:v>40-</c:v>
                </c:pt>
                <c:pt idx="10">
                  <c:v>Totalt</c:v>
                </c:pt>
              </c:strCache>
            </c:strRef>
          </c:cat>
          <c:val>
            <c:numRef>
              <c:f>'[2]Inriktning och ålder'!$B$7:$L$7</c:f>
              <c:numCache>
                <c:formatCode>General</c:formatCode>
                <c:ptCount val="11"/>
                <c:pt idx="0">
                  <c:v>8401</c:v>
                </c:pt>
                <c:pt idx="1">
                  <c:v>8131</c:v>
                </c:pt>
                <c:pt idx="2">
                  <c:v>7329</c:v>
                </c:pt>
                <c:pt idx="3">
                  <c:v>5871</c:v>
                </c:pt>
                <c:pt idx="4">
                  <c:v>4757</c:v>
                </c:pt>
                <c:pt idx="5">
                  <c:v>3728</c:v>
                </c:pt>
                <c:pt idx="6">
                  <c:v>8753</c:v>
                </c:pt>
                <c:pt idx="7">
                  <c:v>3008</c:v>
                </c:pt>
                <c:pt idx="8">
                  <c:v>1594</c:v>
                </c:pt>
                <c:pt idx="9">
                  <c:v>1769</c:v>
                </c:pt>
                <c:pt idx="10">
                  <c:v>53341</c:v>
                </c:pt>
              </c:numCache>
            </c:numRef>
          </c:val>
        </c:ser>
        <c:ser>
          <c:idx val="3"/>
          <c:order val="3"/>
          <c:tx>
            <c:strRef>
              <c:f>'[2]Inriktning och ålder'!$A$8</c:f>
              <c:strCache>
                <c:ptCount val="1"/>
                <c:pt idx="0">
                  <c:v> Pedagogik och lärarutbildning</c:v>
                </c:pt>
              </c:strCache>
            </c:strRef>
          </c:tx>
          <c:invertIfNegative val="0"/>
          <c:cat>
            <c:strRef>
              <c:f>'[2]Inriktning och ålder'!$B$4:$L$4</c:f>
              <c:strCache>
                <c:ptCount val="11"/>
                <c:pt idx="0">
                  <c:v>-19</c:v>
                </c:pt>
                <c:pt idx="1">
                  <c:v>20</c:v>
                </c:pt>
                <c:pt idx="2">
                  <c:v>21</c:v>
                </c:pt>
                <c:pt idx="3">
                  <c:v>22</c:v>
                </c:pt>
                <c:pt idx="4">
                  <c:v>23</c:v>
                </c:pt>
                <c:pt idx="5">
                  <c:v>24</c:v>
                </c:pt>
                <c:pt idx="6">
                  <c:v>25-29</c:v>
                </c:pt>
                <c:pt idx="7">
                  <c:v>30-34</c:v>
                </c:pt>
                <c:pt idx="8">
                  <c:v>35-39</c:v>
                </c:pt>
                <c:pt idx="9">
                  <c:v>40-</c:v>
                </c:pt>
                <c:pt idx="10">
                  <c:v>Totalt</c:v>
                </c:pt>
              </c:strCache>
            </c:strRef>
          </c:cat>
          <c:val>
            <c:numRef>
              <c:f>'[2]Inriktning och ålder'!$B$8:$L$8</c:f>
              <c:numCache>
                <c:formatCode>General</c:formatCode>
                <c:ptCount val="11"/>
                <c:pt idx="0">
                  <c:v>1387</c:v>
                </c:pt>
                <c:pt idx="1">
                  <c:v>1818</c:v>
                </c:pt>
                <c:pt idx="2">
                  <c:v>1717</c:v>
                </c:pt>
                <c:pt idx="3">
                  <c:v>1469</c:v>
                </c:pt>
                <c:pt idx="4">
                  <c:v>1185</c:v>
                </c:pt>
                <c:pt idx="5">
                  <c:v>940</c:v>
                </c:pt>
                <c:pt idx="6">
                  <c:v>2732</c:v>
                </c:pt>
                <c:pt idx="7">
                  <c:v>1707</c:v>
                </c:pt>
                <c:pt idx="8">
                  <c:v>1439</c:v>
                </c:pt>
                <c:pt idx="9">
                  <c:v>2717</c:v>
                </c:pt>
                <c:pt idx="10">
                  <c:v>17111</c:v>
                </c:pt>
              </c:numCache>
            </c:numRef>
          </c:val>
        </c:ser>
        <c:ser>
          <c:idx val="4"/>
          <c:order val="4"/>
          <c:tx>
            <c:strRef>
              <c:f>'[2]Inriktning och ålder'!$A$9</c:f>
              <c:strCache>
                <c:ptCount val="1"/>
                <c:pt idx="0">
                  <c:v> Naturvetenskap, matematik och data</c:v>
                </c:pt>
              </c:strCache>
            </c:strRef>
          </c:tx>
          <c:invertIfNegative val="0"/>
          <c:cat>
            <c:strRef>
              <c:f>'[2]Inriktning och ålder'!$B$4:$L$4</c:f>
              <c:strCache>
                <c:ptCount val="11"/>
                <c:pt idx="0">
                  <c:v>-19</c:v>
                </c:pt>
                <c:pt idx="1">
                  <c:v>20</c:v>
                </c:pt>
                <c:pt idx="2">
                  <c:v>21</c:v>
                </c:pt>
                <c:pt idx="3">
                  <c:v>22</c:v>
                </c:pt>
                <c:pt idx="4">
                  <c:v>23</c:v>
                </c:pt>
                <c:pt idx="5">
                  <c:v>24</c:v>
                </c:pt>
                <c:pt idx="6">
                  <c:v>25-29</c:v>
                </c:pt>
                <c:pt idx="7">
                  <c:v>30-34</c:v>
                </c:pt>
                <c:pt idx="8">
                  <c:v>35-39</c:v>
                </c:pt>
                <c:pt idx="9">
                  <c:v>40-</c:v>
                </c:pt>
                <c:pt idx="10">
                  <c:v>Totalt</c:v>
                </c:pt>
              </c:strCache>
            </c:strRef>
          </c:cat>
          <c:val>
            <c:numRef>
              <c:f>'[2]Inriktning och ålder'!$B$9:$L$9</c:f>
              <c:numCache>
                <c:formatCode>General</c:formatCode>
                <c:ptCount val="11"/>
                <c:pt idx="0">
                  <c:v>1560</c:v>
                </c:pt>
                <c:pt idx="1">
                  <c:v>1433</c:v>
                </c:pt>
                <c:pt idx="2">
                  <c:v>1299</c:v>
                </c:pt>
                <c:pt idx="3">
                  <c:v>1186</c:v>
                </c:pt>
                <c:pt idx="4">
                  <c:v>996</c:v>
                </c:pt>
                <c:pt idx="5">
                  <c:v>771</c:v>
                </c:pt>
                <c:pt idx="6">
                  <c:v>2189</c:v>
                </c:pt>
                <c:pt idx="7">
                  <c:v>868</c:v>
                </c:pt>
                <c:pt idx="8">
                  <c:v>463</c:v>
                </c:pt>
                <c:pt idx="9">
                  <c:v>405</c:v>
                </c:pt>
                <c:pt idx="10">
                  <c:v>11170</c:v>
                </c:pt>
              </c:numCache>
            </c:numRef>
          </c:val>
        </c:ser>
        <c:ser>
          <c:idx val="5"/>
          <c:order val="5"/>
          <c:tx>
            <c:strRef>
              <c:f>'[2]Inriktning och ålder'!$A$10</c:f>
              <c:strCache>
                <c:ptCount val="1"/>
                <c:pt idx="0">
                  <c:v> Humaniora och konst</c:v>
                </c:pt>
              </c:strCache>
            </c:strRef>
          </c:tx>
          <c:invertIfNegative val="0"/>
          <c:cat>
            <c:strRef>
              <c:f>'[2]Inriktning och ålder'!$B$4:$L$4</c:f>
              <c:strCache>
                <c:ptCount val="11"/>
                <c:pt idx="0">
                  <c:v>-19</c:v>
                </c:pt>
                <c:pt idx="1">
                  <c:v>20</c:v>
                </c:pt>
                <c:pt idx="2">
                  <c:v>21</c:v>
                </c:pt>
                <c:pt idx="3">
                  <c:v>22</c:v>
                </c:pt>
                <c:pt idx="4">
                  <c:v>23</c:v>
                </c:pt>
                <c:pt idx="5">
                  <c:v>24</c:v>
                </c:pt>
                <c:pt idx="6">
                  <c:v>25-29</c:v>
                </c:pt>
                <c:pt idx="7">
                  <c:v>30-34</c:v>
                </c:pt>
                <c:pt idx="8">
                  <c:v>35-39</c:v>
                </c:pt>
                <c:pt idx="9">
                  <c:v>40-</c:v>
                </c:pt>
                <c:pt idx="10">
                  <c:v>Totalt</c:v>
                </c:pt>
              </c:strCache>
            </c:strRef>
          </c:cat>
          <c:val>
            <c:numRef>
              <c:f>'[2]Inriktning och ålder'!$B$10:$L$10</c:f>
              <c:numCache>
                <c:formatCode>General</c:formatCode>
                <c:ptCount val="11"/>
                <c:pt idx="0">
                  <c:v>1110</c:v>
                </c:pt>
                <c:pt idx="1">
                  <c:v>1262</c:v>
                </c:pt>
                <c:pt idx="2">
                  <c:v>1242</c:v>
                </c:pt>
                <c:pt idx="3">
                  <c:v>1258</c:v>
                </c:pt>
                <c:pt idx="4">
                  <c:v>1077</c:v>
                </c:pt>
                <c:pt idx="5">
                  <c:v>911</c:v>
                </c:pt>
                <c:pt idx="6">
                  <c:v>2513</c:v>
                </c:pt>
                <c:pt idx="7">
                  <c:v>748</c:v>
                </c:pt>
                <c:pt idx="8">
                  <c:v>370</c:v>
                </c:pt>
                <c:pt idx="9">
                  <c:v>531</c:v>
                </c:pt>
                <c:pt idx="10">
                  <c:v>11022</c:v>
                </c:pt>
              </c:numCache>
            </c:numRef>
          </c:val>
        </c:ser>
        <c:ser>
          <c:idx val="6"/>
          <c:order val="6"/>
          <c:tx>
            <c:strRef>
              <c:f>'[2]Inriktning och ålder'!$A$11</c:f>
              <c:strCache>
                <c:ptCount val="1"/>
                <c:pt idx="0">
                  <c:v>Tjänster, Lantbruk och skogsbruk samt djursjukvård och allmän utbildning</c:v>
                </c:pt>
              </c:strCache>
            </c:strRef>
          </c:tx>
          <c:invertIfNegative val="0"/>
          <c:cat>
            <c:strRef>
              <c:f>'[2]Inriktning och ålder'!$B$4:$L$4</c:f>
              <c:strCache>
                <c:ptCount val="11"/>
                <c:pt idx="0">
                  <c:v>-19</c:v>
                </c:pt>
                <c:pt idx="1">
                  <c:v>20</c:v>
                </c:pt>
                <c:pt idx="2">
                  <c:v>21</c:v>
                </c:pt>
                <c:pt idx="3">
                  <c:v>22</c:v>
                </c:pt>
                <c:pt idx="4">
                  <c:v>23</c:v>
                </c:pt>
                <c:pt idx="5">
                  <c:v>24</c:v>
                </c:pt>
                <c:pt idx="6">
                  <c:v>25-29</c:v>
                </c:pt>
                <c:pt idx="7">
                  <c:v>30-34</c:v>
                </c:pt>
                <c:pt idx="8">
                  <c:v>35-39</c:v>
                </c:pt>
                <c:pt idx="9">
                  <c:v>40-</c:v>
                </c:pt>
                <c:pt idx="10">
                  <c:v>Totalt</c:v>
                </c:pt>
              </c:strCache>
            </c:strRef>
          </c:cat>
          <c:val>
            <c:numRef>
              <c:f>'[2]Inriktning och ålder'!$B$11:$L$11</c:f>
              <c:numCache>
                <c:formatCode>General</c:formatCode>
                <c:ptCount val="11"/>
                <c:pt idx="0">
                  <c:v>2302</c:v>
                </c:pt>
                <c:pt idx="1">
                  <c:v>2071</c:v>
                </c:pt>
                <c:pt idx="2">
                  <c:v>1771</c:v>
                </c:pt>
                <c:pt idx="3">
                  <c:v>1506</c:v>
                </c:pt>
                <c:pt idx="4">
                  <c:v>1220</c:v>
                </c:pt>
                <c:pt idx="5">
                  <c:v>982</c:v>
                </c:pt>
                <c:pt idx="6">
                  <c:v>2073</c:v>
                </c:pt>
                <c:pt idx="7">
                  <c:v>610</c:v>
                </c:pt>
                <c:pt idx="8">
                  <c:v>334</c:v>
                </c:pt>
                <c:pt idx="9">
                  <c:v>381</c:v>
                </c:pt>
                <c:pt idx="10">
                  <c:v>13250</c:v>
                </c:pt>
              </c:numCache>
            </c:numRef>
          </c:val>
        </c:ser>
        <c:dLbls>
          <c:showLegendKey val="0"/>
          <c:showVal val="0"/>
          <c:showCatName val="0"/>
          <c:showSerName val="0"/>
          <c:showPercent val="0"/>
          <c:showBubbleSize val="0"/>
        </c:dLbls>
        <c:gapWidth val="20"/>
        <c:overlap val="100"/>
        <c:axId val="245349760"/>
        <c:axId val="57623296"/>
      </c:barChart>
      <c:catAx>
        <c:axId val="245349760"/>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sv-SE"/>
          </a:p>
        </c:txPr>
        <c:crossAx val="57623296"/>
        <c:crosses val="autoZero"/>
        <c:auto val="1"/>
        <c:lblAlgn val="ctr"/>
        <c:lblOffset val="100"/>
        <c:noMultiLvlLbl val="0"/>
      </c:catAx>
      <c:valAx>
        <c:axId val="57623296"/>
        <c:scaling>
          <c:orientation val="minMax"/>
        </c:scaling>
        <c:delete val="0"/>
        <c:axPos val="l"/>
        <c:majorGridlines/>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sv-SE"/>
          </a:p>
        </c:txPr>
        <c:crossAx val="245349760"/>
        <c:crosses val="autoZero"/>
        <c:crossBetween val="between"/>
      </c:valAx>
    </c:plotArea>
    <c:legend>
      <c:legendPos val="r"/>
      <c:overlay val="0"/>
      <c:txPr>
        <a:bodyPr/>
        <a:lstStyle/>
        <a:p>
          <a:pPr>
            <a:defRPr sz="800">
              <a:latin typeface="Arial" panose="020B0604020202020204" pitchFamily="34" charset="0"/>
              <a:cs typeface="Arial" panose="020B0604020202020204" pitchFamily="34" charset="0"/>
            </a:defRPr>
          </a:pPr>
          <a:endParaRPr lang="sv-SE"/>
        </a:p>
      </c:txPr>
    </c:legend>
    <c:plotVisOnly val="1"/>
    <c:dispBlanksAs val="gap"/>
    <c:showDLblsOverMax val="0"/>
  </c:chart>
  <c:spPr>
    <a:no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'[2]Inriktning och ålder'!$A$5</c:f>
              <c:strCache>
                <c:ptCount val="1"/>
                <c:pt idx="0">
                  <c:v> Teknik och tillverkning</c:v>
                </c:pt>
              </c:strCache>
            </c:strRef>
          </c:tx>
          <c:invertIfNegative val="0"/>
          <c:cat>
            <c:strRef>
              <c:f>'[2]Inriktning och ålder'!$B$4:$L$4</c:f>
              <c:strCache>
                <c:ptCount val="11"/>
                <c:pt idx="0">
                  <c:v>-19</c:v>
                </c:pt>
                <c:pt idx="1">
                  <c:v>20</c:v>
                </c:pt>
                <c:pt idx="2">
                  <c:v>21</c:v>
                </c:pt>
                <c:pt idx="3">
                  <c:v>22</c:v>
                </c:pt>
                <c:pt idx="4">
                  <c:v>23</c:v>
                </c:pt>
                <c:pt idx="5">
                  <c:v>24</c:v>
                </c:pt>
                <c:pt idx="6">
                  <c:v>25-29</c:v>
                </c:pt>
                <c:pt idx="7">
                  <c:v>30-34</c:v>
                </c:pt>
                <c:pt idx="8">
                  <c:v>35-39</c:v>
                </c:pt>
                <c:pt idx="9">
                  <c:v>40-</c:v>
                </c:pt>
                <c:pt idx="10">
                  <c:v>Totalt</c:v>
                </c:pt>
              </c:strCache>
            </c:strRef>
          </c:cat>
          <c:val>
            <c:numRef>
              <c:f>'[2]Inriktning och ålder'!$B$5:$L$5</c:f>
              <c:numCache>
                <c:formatCode>General</c:formatCode>
                <c:ptCount val="11"/>
                <c:pt idx="0">
                  <c:v>6716</c:v>
                </c:pt>
                <c:pt idx="1">
                  <c:v>4602</c:v>
                </c:pt>
                <c:pt idx="2">
                  <c:v>3146</c:v>
                </c:pt>
                <c:pt idx="3">
                  <c:v>2306</c:v>
                </c:pt>
                <c:pt idx="4">
                  <c:v>1935</c:v>
                </c:pt>
                <c:pt idx="5">
                  <c:v>1367</c:v>
                </c:pt>
                <c:pt idx="6">
                  <c:v>3162</c:v>
                </c:pt>
                <c:pt idx="7">
                  <c:v>1115</c:v>
                </c:pt>
                <c:pt idx="8">
                  <c:v>555</c:v>
                </c:pt>
                <c:pt idx="9">
                  <c:v>558</c:v>
                </c:pt>
                <c:pt idx="10">
                  <c:v>25462</c:v>
                </c:pt>
              </c:numCache>
            </c:numRef>
          </c:val>
        </c:ser>
        <c:ser>
          <c:idx val="1"/>
          <c:order val="1"/>
          <c:tx>
            <c:strRef>
              <c:f>'[2]Inriktning och ålder'!$A$6</c:f>
              <c:strCache>
                <c:ptCount val="1"/>
                <c:pt idx="0">
                  <c:v> Hälso- och sjukvård samt social omsorg</c:v>
                </c:pt>
              </c:strCache>
            </c:strRef>
          </c:tx>
          <c:invertIfNegative val="0"/>
          <c:cat>
            <c:strRef>
              <c:f>'[2]Inriktning och ålder'!$B$4:$L$4</c:f>
              <c:strCache>
                <c:ptCount val="11"/>
                <c:pt idx="0">
                  <c:v>-19</c:v>
                </c:pt>
                <c:pt idx="1">
                  <c:v>20</c:v>
                </c:pt>
                <c:pt idx="2">
                  <c:v>21</c:v>
                </c:pt>
                <c:pt idx="3">
                  <c:v>22</c:v>
                </c:pt>
                <c:pt idx="4">
                  <c:v>23</c:v>
                </c:pt>
                <c:pt idx="5">
                  <c:v>24</c:v>
                </c:pt>
                <c:pt idx="6">
                  <c:v>25-29</c:v>
                </c:pt>
                <c:pt idx="7">
                  <c:v>30-34</c:v>
                </c:pt>
                <c:pt idx="8">
                  <c:v>35-39</c:v>
                </c:pt>
                <c:pt idx="9">
                  <c:v>40-</c:v>
                </c:pt>
                <c:pt idx="10">
                  <c:v>Totalt</c:v>
                </c:pt>
              </c:strCache>
            </c:strRef>
          </c:cat>
          <c:val>
            <c:numRef>
              <c:f>'[2]Inriktning och ålder'!$B$6:$L$6</c:f>
              <c:numCache>
                <c:formatCode>General</c:formatCode>
                <c:ptCount val="11"/>
                <c:pt idx="0">
                  <c:v>4951</c:v>
                </c:pt>
                <c:pt idx="1">
                  <c:v>4345</c:v>
                </c:pt>
                <c:pt idx="2">
                  <c:v>3710</c:v>
                </c:pt>
                <c:pt idx="3">
                  <c:v>3075</c:v>
                </c:pt>
                <c:pt idx="4">
                  <c:v>2629</c:v>
                </c:pt>
                <c:pt idx="5">
                  <c:v>2192</c:v>
                </c:pt>
                <c:pt idx="6">
                  <c:v>7034</c:v>
                </c:pt>
                <c:pt idx="7">
                  <c:v>3895</c:v>
                </c:pt>
                <c:pt idx="8">
                  <c:v>2689</c:v>
                </c:pt>
                <c:pt idx="9">
                  <c:v>3731</c:v>
                </c:pt>
                <c:pt idx="10">
                  <c:v>38251</c:v>
                </c:pt>
              </c:numCache>
            </c:numRef>
          </c:val>
        </c:ser>
        <c:ser>
          <c:idx val="2"/>
          <c:order val="2"/>
          <c:tx>
            <c:strRef>
              <c:f>'[2]Inriktning och ålder'!$A$7</c:f>
              <c:strCache>
                <c:ptCount val="1"/>
                <c:pt idx="0">
                  <c:v> Samhällsvetenskap, juridik, handel, administration</c:v>
                </c:pt>
              </c:strCache>
            </c:strRef>
          </c:tx>
          <c:invertIfNegative val="0"/>
          <c:cat>
            <c:strRef>
              <c:f>'[2]Inriktning och ålder'!$B$4:$L$4</c:f>
              <c:strCache>
                <c:ptCount val="11"/>
                <c:pt idx="0">
                  <c:v>-19</c:v>
                </c:pt>
                <c:pt idx="1">
                  <c:v>20</c:v>
                </c:pt>
                <c:pt idx="2">
                  <c:v>21</c:v>
                </c:pt>
                <c:pt idx="3">
                  <c:v>22</c:v>
                </c:pt>
                <c:pt idx="4">
                  <c:v>23</c:v>
                </c:pt>
                <c:pt idx="5">
                  <c:v>24</c:v>
                </c:pt>
                <c:pt idx="6">
                  <c:v>25-29</c:v>
                </c:pt>
                <c:pt idx="7">
                  <c:v>30-34</c:v>
                </c:pt>
                <c:pt idx="8">
                  <c:v>35-39</c:v>
                </c:pt>
                <c:pt idx="9">
                  <c:v>40-</c:v>
                </c:pt>
                <c:pt idx="10">
                  <c:v>Totalt</c:v>
                </c:pt>
              </c:strCache>
            </c:strRef>
          </c:cat>
          <c:val>
            <c:numRef>
              <c:f>'[2]Inriktning och ålder'!$B$7:$L$7</c:f>
              <c:numCache>
                <c:formatCode>General</c:formatCode>
                <c:ptCount val="11"/>
                <c:pt idx="0">
                  <c:v>8401</c:v>
                </c:pt>
                <c:pt idx="1">
                  <c:v>8131</c:v>
                </c:pt>
                <c:pt idx="2">
                  <c:v>7329</c:v>
                </c:pt>
                <c:pt idx="3">
                  <c:v>5871</c:v>
                </c:pt>
                <c:pt idx="4">
                  <c:v>4757</c:v>
                </c:pt>
                <c:pt idx="5">
                  <c:v>3728</c:v>
                </c:pt>
                <c:pt idx="6">
                  <c:v>8753</c:v>
                </c:pt>
                <c:pt idx="7">
                  <c:v>3008</c:v>
                </c:pt>
                <c:pt idx="8">
                  <c:v>1594</c:v>
                </c:pt>
                <c:pt idx="9">
                  <c:v>1769</c:v>
                </c:pt>
                <c:pt idx="10">
                  <c:v>53341</c:v>
                </c:pt>
              </c:numCache>
            </c:numRef>
          </c:val>
        </c:ser>
        <c:ser>
          <c:idx val="3"/>
          <c:order val="3"/>
          <c:tx>
            <c:strRef>
              <c:f>'[2]Inriktning och ålder'!$A$8</c:f>
              <c:strCache>
                <c:ptCount val="1"/>
                <c:pt idx="0">
                  <c:v> Pedagogik och lärarutbildning</c:v>
                </c:pt>
              </c:strCache>
            </c:strRef>
          </c:tx>
          <c:invertIfNegative val="0"/>
          <c:cat>
            <c:strRef>
              <c:f>'[2]Inriktning och ålder'!$B$4:$L$4</c:f>
              <c:strCache>
                <c:ptCount val="11"/>
                <c:pt idx="0">
                  <c:v>-19</c:v>
                </c:pt>
                <c:pt idx="1">
                  <c:v>20</c:v>
                </c:pt>
                <c:pt idx="2">
                  <c:v>21</c:v>
                </c:pt>
                <c:pt idx="3">
                  <c:v>22</c:v>
                </c:pt>
                <c:pt idx="4">
                  <c:v>23</c:v>
                </c:pt>
                <c:pt idx="5">
                  <c:v>24</c:v>
                </c:pt>
                <c:pt idx="6">
                  <c:v>25-29</c:v>
                </c:pt>
                <c:pt idx="7">
                  <c:v>30-34</c:v>
                </c:pt>
                <c:pt idx="8">
                  <c:v>35-39</c:v>
                </c:pt>
                <c:pt idx="9">
                  <c:v>40-</c:v>
                </c:pt>
                <c:pt idx="10">
                  <c:v>Totalt</c:v>
                </c:pt>
              </c:strCache>
            </c:strRef>
          </c:cat>
          <c:val>
            <c:numRef>
              <c:f>'[2]Inriktning och ålder'!$B$8:$L$8</c:f>
              <c:numCache>
                <c:formatCode>General</c:formatCode>
                <c:ptCount val="11"/>
                <c:pt idx="0">
                  <c:v>1387</c:v>
                </c:pt>
                <c:pt idx="1">
                  <c:v>1818</c:v>
                </c:pt>
                <c:pt idx="2">
                  <c:v>1717</c:v>
                </c:pt>
                <c:pt idx="3">
                  <c:v>1469</c:v>
                </c:pt>
                <c:pt idx="4">
                  <c:v>1185</c:v>
                </c:pt>
                <c:pt idx="5">
                  <c:v>940</c:v>
                </c:pt>
                <c:pt idx="6">
                  <c:v>2732</c:v>
                </c:pt>
                <c:pt idx="7">
                  <c:v>1707</c:v>
                </c:pt>
                <c:pt idx="8">
                  <c:v>1439</c:v>
                </c:pt>
                <c:pt idx="9">
                  <c:v>2717</c:v>
                </c:pt>
                <c:pt idx="10">
                  <c:v>17111</c:v>
                </c:pt>
              </c:numCache>
            </c:numRef>
          </c:val>
        </c:ser>
        <c:ser>
          <c:idx val="4"/>
          <c:order val="4"/>
          <c:tx>
            <c:strRef>
              <c:f>'[2]Inriktning och ålder'!$A$9</c:f>
              <c:strCache>
                <c:ptCount val="1"/>
                <c:pt idx="0">
                  <c:v> Naturvetenskap, matematik och data</c:v>
                </c:pt>
              </c:strCache>
            </c:strRef>
          </c:tx>
          <c:invertIfNegative val="0"/>
          <c:cat>
            <c:strRef>
              <c:f>'[2]Inriktning och ålder'!$B$4:$L$4</c:f>
              <c:strCache>
                <c:ptCount val="11"/>
                <c:pt idx="0">
                  <c:v>-19</c:v>
                </c:pt>
                <c:pt idx="1">
                  <c:v>20</c:v>
                </c:pt>
                <c:pt idx="2">
                  <c:v>21</c:v>
                </c:pt>
                <c:pt idx="3">
                  <c:v>22</c:v>
                </c:pt>
                <c:pt idx="4">
                  <c:v>23</c:v>
                </c:pt>
                <c:pt idx="5">
                  <c:v>24</c:v>
                </c:pt>
                <c:pt idx="6">
                  <c:v>25-29</c:v>
                </c:pt>
                <c:pt idx="7">
                  <c:v>30-34</c:v>
                </c:pt>
                <c:pt idx="8">
                  <c:v>35-39</c:v>
                </c:pt>
                <c:pt idx="9">
                  <c:v>40-</c:v>
                </c:pt>
                <c:pt idx="10">
                  <c:v>Totalt</c:v>
                </c:pt>
              </c:strCache>
            </c:strRef>
          </c:cat>
          <c:val>
            <c:numRef>
              <c:f>'[2]Inriktning och ålder'!$B$9:$L$9</c:f>
              <c:numCache>
                <c:formatCode>General</c:formatCode>
                <c:ptCount val="11"/>
                <c:pt idx="0">
                  <c:v>1560</c:v>
                </c:pt>
                <c:pt idx="1">
                  <c:v>1433</c:v>
                </c:pt>
                <c:pt idx="2">
                  <c:v>1299</c:v>
                </c:pt>
                <c:pt idx="3">
                  <c:v>1186</c:v>
                </c:pt>
                <c:pt idx="4">
                  <c:v>996</c:v>
                </c:pt>
                <c:pt idx="5">
                  <c:v>771</c:v>
                </c:pt>
                <c:pt idx="6">
                  <c:v>2189</c:v>
                </c:pt>
                <c:pt idx="7">
                  <c:v>868</c:v>
                </c:pt>
                <c:pt idx="8">
                  <c:v>463</c:v>
                </c:pt>
                <c:pt idx="9">
                  <c:v>405</c:v>
                </c:pt>
                <c:pt idx="10">
                  <c:v>11170</c:v>
                </c:pt>
              </c:numCache>
            </c:numRef>
          </c:val>
        </c:ser>
        <c:ser>
          <c:idx val="5"/>
          <c:order val="5"/>
          <c:tx>
            <c:strRef>
              <c:f>'[2]Inriktning och ålder'!$A$10</c:f>
              <c:strCache>
                <c:ptCount val="1"/>
                <c:pt idx="0">
                  <c:v> Humaniora och konst</c:v>
                </c:pt>
              </c:strCache>
            </c:strRef>
          </c:tx>
          <c:invertIfNegative val="0"/>
          <c:cat>
            <c:strRef>
              <c:f>'[2]Inriktning och ålder'!$B$4:$L$4</c:f>
              <c:strCache>
                <c:ptCount val="11"/>
                <c:pt idx="0">
                  <c:v>-19</c:v>
                </c:pt>
                <c:pt idx="1">
                  <c:v>20</c:v>
                </c:pt>
                <c:pt idx="2">
                  <c:v>21</c:v>
                </c:pt>
                <c:pt idx="3">
                  <c:v>22</c:v>
                </c:pt>
                <c:pt idx="4">
                  <c:v>23</c:v>
                </c:pt>
                <c:pt idx="5">
                  <c:v>24</c:v>
                </c:pt>
                <c:pt idx="6">
                  <c:v>25-29</c:v>
                </c:pt>
                <c:pt idx="7">
                  <c:v>30-34</c:v>
                </c:pt>
                <c:pt idx="8">
                  <c:v>35-39</c:v>
                </c:pt>
                <c:pt idx="9">
                  <c:v>40-</c:v>
                </c:pt>
                <c:pt idx="10">
                  <c:v>Totalt</c:v>
                </c:pt>
              </c:strCache>
            </c:strRef>
          </c:cat>
          <c:val>
            <c:numRef>
              <c:f>'[2]Inriktning och ålder'!$B$10:$L$10</c:f>
              <c:numCache>
                <c:formatCode>General</c:formatCode>
                <c:ptCount val="11"/>
                <c:pt idx="0">
                  <c:v>1110</c:v>
                </c:pt>
                <c:pt idx="1">
                  <c:v>1262</c:v>
                </c:pt>
                <c:pt idx="2">
                  <c:v>1242</c:v>
                </c:pt>
                <c:pt idx="3">
                  <c:v>1258</c:v>
                </c:pt>
                <c:pt idx="4">
                  <c:v>1077</c:v>
                </c:pt>
                <c:pt idx="5">
                  <c:v>911</c:v>
                </c:pt>
                <c:pt idx="6">
                  <c:v>2513</c:v>
                </c:pt>
                <c:pt idx="7">
                  <c:v>748</c:v>
                </c:pt>
                <c:pt idx="8">
                  <c:v>370</c:v>
                </c:pt>
                <c:pt idx="9">
                  <c:v>531</c:v>
                </c:pt>
                <c:pt idx="10">
                  <c:v>11022</c:v>
                </c:pt>
              </c:numCache>
            </c:numRef>
          </c:val>
        </c:ser>
        <c:ser>
          <c:idx val="6"/>
          <c:order val="6"/>
          <c:tx>
            <c:strRef>
              <c:f>'[2]Inriktning och ålder'!$A$11</c:f>
              <c:strCache>
                <c:ptCount val="1"/>
                <c:pt idx="0">
                  <c:v>Tjänster, Lantbruk och skogsbruk samt djursjukvård och allmän utbildning</c:v>
                </c:pt>
              </c:strCache>
            </c:strRef>
          </c:tx>
          <c:invertIfNegative val="0"/>
          <c:cat>
            <c:strRef>
              <c:f>'[2]Inriktning och ålder'!$B$4:$L$4</c:f>
              <c:strCache>
                <c:ptCount val="11"/>
                <c:pt idx="0">
                  <c:v>-19</c:v>
                </c:pt>
                <c:pt idx="1">
                  <c:v>20</c:v>
                </c:pt>
                <c:pt idx="2">
                  <c:v>21</c:v>
                </c:pt>
                <c:pt idx="3">
                  <c:v>22</c:v>
                </c:pt>
                <c:pt idx="4">
                  <c:v>23</c:v>
                </c:pt>
                <c:pt idx="5">
                  <c:v>24</c:v>
                </c:pt>
                <c:pt idx="6">
                  <c:v>25-29</c:v>
                </c:pt>
                <c:pt idx="7">
                  <c:v>30-34</c:v>
                </c:pt>
                <c:pt idx="8">
                  <c:v>35-39</c:v>
                </c:pt>
                <c:pt idx="9">
                  <c:v>40-</c:v>
                </c:pt>
                <c:pt idx="10">
                  <c:v>Totalt</c:v>
                </c:pt>
              </c:strCache>
            </c:strRef>
          </c:cat>
          <c:val>
            <c:numRef>
              <c:f>'[2]Inriktning och ålder'!$B$11:$L$11</c:f>
              <c:numCache>
                <c:formatCode>General</c:formatCode>
                <c:ptCount val="11"/>
                <c:pt idx="0">
                  <c:v>2302</c:v>
                </c:pt>
                <c:pt idx="1">
                  <c:v>2071</c:v>
                </c:pt>
                <c:pt idx="2">
                  <c:v>1771</c:v>
                </c:pt>
                <c:pt idx="3">
                  <c:v>1506</c:v>
                </c:pt>
                <c:pt idx="4">
                  <c:v>1220</c:v>
                </c:pt>
                <c:pt idx="5">
                  <c:v>982</c:v>
                </c:pt>
                <c:pt idx="6">
                  <c:v>2073</c:v>
                </c:pt>
                <c:pt idx="7">
                  <c:v>610</c:v>
                </c:pt>
                <c:pt idx="8">
                  <c:v>334</c:v>
                </c:pt>
                <c:pt idx="9">
                  <c:v>381</c:v>
                </c:pt>
                <c:pt idx="10">
                  <c:v>13250</c:v>
                </c:pt>
              </c:numCache>
            </c:numRef>
          </c:val>
        </c:ser>
        <c:dLbls>
          <c:showLegendKey val="0"/>
          <c:showVal val="0"/>
          <c:showCatName val="0"/>
          <c:showSerName val="0"/>
          <c:showPercent val="0"/>
          <c:showBubbleSize val="0"/>
        </c:dLbls>
        <c:gapWidth val="10"/>
        <c:overlap val="100"/>
        <c:axId val="57644160"/>
        <c:axId val="57645696"/>
      </c:barChart>
      <c:catAx>
        <c:axId val="57644160"/>
        <c:scaling>
          <c:orientation val="minMax"/>
        </c:scaling>
        <c:delete val="0"/>
        <c:axPos val="b"/>
        <c:majorTickMark val="out"/>
        <c:minorTickMark val="none"/>
        <c:tickLblPos val="nextTo"/>
        <c:crossAx val="57645696"/>
        <c:crosses val="autoZero"/>
        <c:auto val="1"/>
        <c:lblAlgn val="ctr"/>
        <c:lblOffset val="100"/>
        <c:noMultiLvlLbl val="0"/>
      </c:catAx>
      <c:valAx>
        <c:axId val="57645696"/>
        <c:scaling>
          <c:orientation val="minMax"/>
        </c:scaling>
        <c:delete val="0"/>
        <c:axPos val="l"/>
        <c:majorGridlines/>
        <c:numFmt formatCode="0%" sourceLinked="1"/>
        <c:majorTickMark val="out"/>
        <c:minorTickMark val="none"/>
        <c:tickLblPos val="nextTo"/>
        <c:crossAx val="57644160"/>
        <c:crosses val="autoZero"/>
        <c:crossBetween val="between"/>
      </c:valAx>
    </c:plotArea>
    <c:legend>
      <c:legendPos val="r"/>
      <c:layout>
        <c:manualLayout>
          <c:xMode val="edge"/>
          <c:yMode val="edge"/>
          <c:x val="0.64801133422336044"/>
          <c:y val="5.3416705264783079E-2"/>
          <c:w val="0.33814783532681253"/>
          <c:h val="0.7480682414698163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25674465967352"/>
          <c:y val="8.0378436157367755E-2"/>
          <c:w val="0.77136913096189519"/>
          <c:h val="0.77777957340511739"/>
        </c:manualLayout>
      </c:layout>
      <c:barChart>
        <c:barDir val="col"/>
        <c:grouping val="stacked"/>
        <c:varyColors val="0"/>
        <c:ser>
          <c:idx val="1"/>
          <c:order val="0"/>
          <c:tx>
            <c:strRef>
              <c:f>[3]Blad1!$C$3</c:f>
              <c:strCache>
                <c:ptCount val="1"/>
                <c:pt idx="0">
                  <c:v>Högst 24 år</c:v>
                </c:pt>
              </c:strCache>
            </c:strRef>
          </c:tx>
          <c:spPr>
            <a:solidFill>
              <a:srgbClr val="FFFF00"/>
            </a:solidFill>
            <a:ln w="12700">
              <a:solidFill>
                <a:srgbClr val="000000"/>
              </a:solidFill>
              <a:prstDash val="solid"/>
            </a:ln>
          </c:spPr>
          <c:invertIfNegative val="0"/>
          <c:cat>
            <c:numRef>
              <c:f>[3]Blad1!$A$16:$A$40</c:f>
              <c:numCache>
                <c:formatCode>General</c:formatCode>
                <c:ptCount val="25"/>
                <c:pt idx="0">
                  <c:v>1989</c:v>
                </c:pt>
                <c:pt idx="4">
                  <c:v>1993</c:v>
                </c:pt>
                <c:pt idx="8">
                  <c:v>1997</c:v>
                </c:pt>
                <c:pt idx="13">
                  <c:v>2002</c:v>
                </c:pt>
                <c:pt idx="18">
                  <c:v>2007</c:v>
                </c:pt>
                <c:pt idx="24">
                  <c:v>2013</c:v>
                </c:pt>
              </c:numCache>
            </c:numRef>
          </c:cat>
          <c:val>
            <c:numRef>
              <c:f>[3]Blad1!$C$16:$C$40</c:f>
              <c:numCache>
                <c:formatCode>General</c:formatCode>
                <c:ptCount val="25"/>
                <c:pt idx="0">
                  <c:v>1915</c:v>
                </c:pt>
                <c:pt idx="1">
                  <c:v>29924</c:v>
                </c:pt>
                <c:pt idx="2">
                  <c:v>97285</c:v>
                </c:pt>
                <c:pt idx="3">
                  <c:v>110786</c:v>
                </c:pt>
                <c:pt idx="4">
                  <c:v>98683</c:v>
                </c:pt>
                <c:pt idx="5">
                  <c:v>98315</c:v>
                </c:pt>
                <c:pt idx="6">
                  <c:v>94817</c:v>
                </c:pt>
                <c:pt idx="7">
                  <c:v>101099</c:v>
                </c:pt>
                <c:pt idx="8">
                  <c:v>105169</c:v>
                </c:pt>
                <c:pt idx="9">
                  <c:v>91968</c:v>
                </c:pt>
                <c:pt idx="10">
                  <c:v>80311</c:v>
                </c:pt>
                <c:pt idx="11">
                  <c:v>69469</c:v>
                </c:pt>
                <c:pt idx="12">
                  <c:v>50469</c:v>
                </c:pt>
                <c:pt idx="13">
                  <c:v>46376</c:v>
                </c:pt>
                <c:pt idx="14">
                  <c:v>49272</c:v>
                </c:pt>
                <c:pt idx="15">
                  <c:v>54161</c:v>
                </c:pt>
                <c:pt idx="16">
                  <c:v>56784</c:v>
                </c:pt>
                <c:pt idx="17">
                  <c:v>52454</c:v>
                </c:pt>
                <c:pt idx="18">
                  <c:v>48784</c:v>
                </c:pt>
                <c:pt idx="19">
                  <c:v>51902</c:v>
                </c:pt>
                <c:pt idx="20">
                  <c:v>70427</c:v>
                </c:pt>
                <c:pt idx="21">
                  <c:v>82250</c:v>
                </c:pt>
                <c:pt idx="22">
                  <c:v>83992</c:v>
                </c:pt>
                <c:pt idx="23">
                  <c:v>84735</c:v>
                </c:pt>
                <c:pt idx="24">
                  <c:v>94293</c:v>
                </c:pt>
              </c:numCache>
            </c:numRef>
          </c:val>
        </c:ser>
        <c:ser>
          <c:idx val="0"/>
          <c:order val="1"/>
          <c:tx>
            <c:strRef>
              <c:f>[3]Blad1!$B$3</c:f>
              <c:strCache>
                <c:ptCount val="1"/>
                <c:pt idx="0">
                  <c:v>Minst 25 år</c:v>
                </c:pt>
              </c:strCache>
            </c:strRef>
          </c:tx>
          <c:spPr>
            <a:solidFill>
              <a:srgbClr val="FF0000"/>
            </a:solidFill>
            <a:ln w="12700">
              <a:solidFill>
                <a:srgbClr val="000000"/>
              </a:solidFill>
              <a:prstDash val="solid"/>
            </a:ln>
          </c:spPr>
          <c:invertIfNegative val="0"/>
          <c:cat>
            <c:numRef>
              <c:f>[3]Blad1!$A$16:$A$40</c:f>
              <c:numCache>
                <c:formatCode>General</c:formatCode>
                <c:ptCount val="25"/>
                <c:pt idx="0">
                  <c:v>1989</c:v>
                </c:pt>
                <c:pt idx="4">
                  <c:v>1993</c:v>
                </c:pt>
                <c:pt idx="8">
                  <c:v>1997</c:v>
                </c:pt>
                <c:pt idx="13">
                  <c:v>2002</c:v>
                </c:pt>
                <c:pt idx="18">
                  <c:v>2007</c:v>
                </c:pt>
                <c:pt idx="24">
                  <c:v>2013</c:v>
                </c:pt>
              </c:numCache>
            </c:numRef>
          </c:cat>
          <c:val>
            <c:numRef>
              <c:f>[3]Blad1!$B$16:$B$40</c:f>
              <c:numCache>
                <c:formatCode>General</c:formatCode>
                <c:ptCount val="25"/>
                <c:pt idx="0">
                  <c:v>9011</c:v>
                </c:pt>
                <c:pt idx="1">
                  <c:v>11562</c:v>
                </c:pt>
                <c:pt idx="2">
                  <c:v>28166</c:v>
                </c:pt>
                <c:pt idx="3">
                  <c:v>34480</c:v>
                </c:pt>
                <c:pt idx="4">
                  <c:v>34870</c:v>
                </c:pt>
                <c:pt idx="5">
                  <c:v>31387</c:v>
                </c:pt>
                <c:pt idx="6">
                  <c:v>32494</c:v>
                </c:pt>
                <c:pt idx="7">
                  <c:v>37351</c:v>
                </c:pt>
                <c:pt idx="8">
                  <c:v>38510</c:v>
                </c:pt>
                <c:pt idx="9">
                  <c:v>38571</c:v>
                </c:pt>
                <c:pt idx="10">
                  <c:v>37817</c:v>
                </c:pt>
                <c:pt idx="11">
                  <c:v>31548</c:v>
                </c:pt>
                <c:pt idx="12">
                  <c:v>23686</c:v>
                </c:pt>
                <c:pt idx="13">
                  <c:v>22495</c:v>
                </c:pt>
                <c:pt idx="14">
                  <c:v>22795</c:v>
                </c:pt>
                <c:pt idx="15">
                  <c:v>23086</c:v>
                </c:pt>
                <c:pt idx="16">
                  <c:v>22427</c:v>
                </c:pt>
                <c:pt idx="17">
                  <c:v>18545</c:v>
                </c:pt>
                <c:pt idx="18">
                  <c:v>15914</c:v>
                </c:pt>
                <c:pt idx="19">
                  <c:v>13010</c:v>
                </c:pt>
                <c:pt idx="20">
                  <c:v>16268</c:v>
                </c:pt>
                <c:pt idx="21">
                  <c:v>19295</c:v>
                </c:pt>
                <c:pt idx="22">
                  <c:v>17999</c:v>
                </c:pt>
                <c:pt idx="23">
                  <c:v>16119</c:v>
                </c:pt>
                <c:pt idx="24">
                  <c:v>19819</c:v>
                </c:pt>
              </c:numCache>
            </c:numRef>
          </c:val>
        </c:ser>
        <c:dLbls>
          <c:showLegendKey val="0"/>
          <c:showVal val="0"/>
          <c:showCatName val="0"/>
          <c:showSerName val="0"/>
          <c:showPercent val="0"/>
          <c:showBubbleSize val="0"/>
        </c:dLbls>
        <c:gapWidth val="150"/>
        <c:overlap val="100"/>
        <c:axId val="76488064"/>
        <c:axId val="76493952"/>
      </c:barChart>
      <c:catAx>
        <c:axId val="76488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GillSans"/>
                <a:ea typeface="GillSans"/>
                <a:cs typeface="GillSans"/>
              </a:defRPr>
            </a:pPr>
            <a:endParaRPr lang="sv-SE"/>
          </a:p>
        </c:txPr>
        <c:crossAx val="76493952"/>
        <c:crosses val="autoZero"/>
        <c:auto val="1"/>
        <c:lblAlgn val="ctr"/>
        <c:lblOffset val="0"/>
        <c:tickLblSkip val="1"/>
        <c:tickMarkSkip val="1"/>
        <c:noMultiLvlLbl val="0"/>
      </c:catAx>
      <c:valAx>
        <c:axId val="76493952"/>
        <c:scaling>
          <c:orientation val="minMax"/>
          <c:max val="150000"/>
          <c:min val="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GillSans"/>
                    <a:ea typeface="GillSans"/>
                    <a:cs typeface="GillSans"/>
                  </a:defRPr>
                </a:pPr>
                <a:r>
                  <a:rPr lang="sv-SE"/>
                  <a:t>Antal</a:t>
                </a:r>
              </a:p>
            </c:rich>
          </c:tx>
          <c:layout>
            <c:manualLayout>
              <c:xMode val="edge"/>
              <c:yMode val="edge"/>
              <c:x val="4.4871794871794872E-2"/>
              <c:y val="1.891252955082742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GillSans"/>
                <a:ea typeface="GillSans"/>
                <a:cs typeface="GillSans"/>
              </a:defRPr>
            </a:pPr>
            <a:endParaRPr lang="sv-SE"/>
          </a:p>
        </c:txPr>
        <c:crossAx val="76488064"/>
        <c:crosses val="autoZero"/>
        <c:crossBetween val="between"/>
        <c:majorUnit val="30000"/>
      </c:valAx>
      <c:spPr>
        <a:noFill/>
        <a:ln w="3175">
          <a:solidFill>
            <a:srgbClr val="000000"/>
          </a:solidFill>
          <a:prstDash val="solid"/>
        </a:ln>
      </c:spPr>
    </c:plotArea>
    <c:legend>
      <c:legendPos val="b"/>
      <c:layout>
        <c:manualLayout>
          <c:xMode val="edge"/>
          <c:yMode val="edge"/>
          <c:x val="0.36752204051416648"/>
          <c:y val="0.92671618175387649"/>
          <c:w val="0.35256477555690158"/>
          <c:h val="5.673783684840816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GillSans"/>
              <a:ea typeface="GillSans"/>
              <a:cs typeface="GillSans"/>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GillSans"/>
          <a:ea typeface="GillSans"/>
          <a:cs typeface="GillSans"/>
        </a:defRPr>
      </a:pPr>
      <a:endParaRPr lang="sv-SE"/>
    </a:p>
  </c:txPr>
  <c:printSettings>
    <c:headerFooter alignWithMargins="0"/>
    <c:pageMargins b="1" l="0.75" r="0.7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63933514954457"/>
          <c:y val="9.7576532345221553E-2"/>
          <c:w val="0.65586892188259494"/>
          <c:h val="0.74120784313725485"/>
        </c:manualLayout>
      </c:layout>
      <c:barChart>
        <c:barDir val="col"/>
        <c:grouping val="clustered"/>
        <c:varyColors val="0"/>
        <c:ser>
          <c:idx val="0"/>
          <c:order val="0"/>
          <c:tx>
            <c:strRef>
              <c:f>'[4]Fig.Nyb sv-utl'!$B$3</c:f>
              <c:strCache>
                <c:ptCount val="1"/>
                <c:pt idx="0">
                  <c:v>Svenska</c:v>
                </c:pt>
              </c:strCache>
            </c:strRef>
          </c:tx>
          <c:invertIfNegative val="0"/>
          <c:cat>
            <c:strRef>
              <c:f>'[4]Fig.Nyb sv-utl'!$A$4:$A$14</c:f>
              <c:strCache>
                <c:ptCount val="11"/>
                <c:pt idx="0">
                  <c:v>"2002/03"</c:v>
                </c:pt>
                <c:pt idx="1">
                  <c:v>"2003/04"</c:v>
                </c:pt>
                <c:pt idx="2">
                  <c:v>"2004/05"</c:v>
                </c:pt>
                <c:pt idx="3">
                  <c:v>"2005/06"</c:v>
                </c:pt>
                <c:pt idx="4">
                  <c:v>"2006/07"</c:v>
                </c:pt>
                <c:pt idx="5">
                  <c:v>"2007/08"</c:v>
                </c:pt>
                <c:pt idx="6">
                  <c:v>"2008/09"</c:v>
                </c:pt>
                <c:pt idx="7">
                  <c:v>"2009/10"</c:v>
                </c:pt>
                <c:pt idx="8">
                  <c:v>"2010/11"</c:v>
                </c:pt>
                <c:pt idx="9">
                  <c:v>"2011/12"</c:v>
                </c:pt>
                <c:pt idx="10">
                  <c:v>"2012/13"</c:v>
                </c:pt>
              </c:strCache>
            </c:strRef>
          </c:cat>
          <c:val>
            <c:numRef>
              <c:f>'[4]Fig.Nyb sv-utl'!$B$4:$B$14</c:f>
              <c:numCache>
                <c:formatCode>General</c:formatCode>
                <c:ptCount val="11"/>
                <c:pt idx="0">
                  <c:v>71303</c:v>
                </c:pt>
                <c:pt idx="1">
                  <c:v>68666</c:v>
                </c:pt>
                <c:pt idx="2">
                  <c:v>65294</c:v>
                </c:pt>
                <c:pt idx="3">
                  <c:v>64391</c:v>
                </c:pt>
                <c:pt idx="4">
                  <c:v>61659</c:v>
                </c:pt>
                <c:pt idx="5">
                  <c:v>64928</c:v>
                </c:pt>
                <c:pt idx="6">
                  <c:v>68895</c:v>
                </c:pt>
                <c:pt idx="7">
                  <c:v>80370</c:v>
                </c:pt>
                <c:pt idx="8">
                  <c:v>75250</c:v>
                </c:pt>
                <c:pt idx="9">
                  <c:v>70543</c:v>
                </c:pt>
                <c:pt idx="10">
                  <c:v>68799</c:v>
                </c:pt>
              </c:numCache>
            </c:numRef>
          </c:val>
        </c:ser>
        <c:ser>
          <c:idx val="1"/>
          <c:order val="1"/>
          <c:tx>
            <c:strRef>
              <c:f>'[4]Fig.Nyb sv-utl'!$C$3</c:f>
              <c:strCache>
                <c:ptCount val="1"/>
                <c:pt idx="0">
                  <c:v>Inresande</c:v>
                </c:pt>
              </c:strCache>
            </c:strRef>
          </c:tx>
          <c:invertIfNegative val="0"/>
          <c:cat>
            <c:strRef>
              <c:f>'[4]Fig.Nyb sv-utl'!$A$4:$A$14</c:f>
              <c:strCache>
                <c:ptCount val="11"/>
                <c:pt idx="0">
                  <c:v>"2002/03"</c:v>
                </c:pt>
                <c:pt idx="1">
                  <c:v>"2003/04"</c:v>
                </c:pt>
                <c:pt idx="2">
                  <c:v>"2004/05"</c:v>
                </c:pt>
                <c:pt idx="3">
                  <c:v>"2005/06"</c:v>
                </c:pt>
                <c:pt idx="4">
                  <c:v>"2006/07"</c:v>
                </c:pt>
                <c:pt idx="5">
                  <c:v>"2007/08"</c:v>
                </c:pt>
                <c:pt idx="6">
                  <c:v>"2008/09"</c:v>
                </c:pt>
                <c:pt idx="7">
                  <c:v>"2009/10"</c:v>
                </c:pt>
                <c:pt idx="8">
                  <c:v>"2010/11"</c:v>
                </c:pt>
                <c:pt idx="9">
                  <c:v>"2011/12"</c:v>
                </c:pt>
                <c:pt idx="10">
                  <c:v>"2012/13"</c:v>
                </c:pt>
              </c:strCache>
            </c:strRef>
          </c:cat>
          <c:val>
            <c:numRef>
              <c:f>'[4]Fig.Nyb sv-utl'!$C$4:$C$14</c:f>
              <c:numCache>
                <c:formatCode>General</c:formatCode>
                <c:ptCount val="11"/>
                <c:pt idx="0">
                  <c:v>12200</c:v>
                </c:pt>
                <c:pt idx="1">
                  <c:v>14589</c:v>
                </c:pt>
                <c:pt idx="2">
                  <c:v>16351</c:v>
                </c:pt>
                <c:pt idx="3">
                  <c:v>18218</c:v>
                </c:pt>
                <c:pt idx="4">
                  <c:v>19117</c:v>
                </c:pt>
                <c:pt idx="5">
                  <c:v>21633</c:v>
                </c:pt>
                <c:pt idx="6">
                  <c:v>24221</c:v>
                </c:pt>
                <c:pt idx="7">
                  <c:v>26722</c:v>
                </c:pt>
                <c:pt idx="8">
                  <c:v>29235</c:v>
                </c:pt>
                <c:pt idx="9">
                  <c:v>20755</c:v>
                </c:pt>
                <c:pt idx="10">
                  <c:v>21612</c:v>
                </c:pt>
              </c:numCache>
            </c:numRef>
          </c:val>
        </c:ser>
        <c:dLbls>
          <c:showLegendKey val="0"/>
          <c:showVal val="0"/>
          <c:showCatName val="0"/>
          <c:showSerName val="0"/>
          <c:showPercent val="0"/>
          <c:showBubbleSize val="0"/>
        </c:dLbls>
        <c:gapWidth val="300"/>
        <c:axId val="76636160"/>
        <c:axId val="76637696"/>
      </c:barChart>
      <c:lineChart>
        <c:grouping val="standard"/>
        <c:varyColors val="0"/>
        <c:ser>
          <c:idx val="2"/>
          <c:order val="2"/>
          <c:tx>
            <c:strRef>
              <c:f>'[4]Fig.Nyb sv-utl'!$D$3</c:f>
              <c:strCache>
                <c:ptCount val="1"/>
                <c:pt idx="0">
                  <c:v>Samtliga</c:v>
                </c:pt>
              </c:strCache>
            </c:strRef>
          </c:tx>
          <c:marker>
            <c:symbol val="none"/>
          </c:marker>
          <c:cat>
            <c:strRef>
              <c:f>'[4]Fig.Nyb sv-utl'!$A$4:$A$13</c:f>
              <c:strCache>
                <c:ptCount val="10"/>
                <c:pt idx="0">
                  <c:v>"2002/03"</c:v>
                </c:pt>
                <c:pt idx="1">
                  <c:v>"2003/04"</c:v>
                </c:pt>
                <c:pt idx="2">
                  <c:v>"2004/05"</c:v>
                </c:pt>
                <c:pt idx="3">
                  <c:v>"2005/06"</c:v>
                </c:pt>
                <c:pt idx="4">
                  <c:v>"2006/07"</c:v>
                </c:pt>
                <c:pt idx="5">
                  <c:v>"2007/08"</c:v>
                </c:pt>
                <c:pt idx="6">
                  <c:v>"2008/09"</c:v>
                </c:pt>
                <c:pt idx="7">
                  <c:v>"2009/10"</c:v>
                </c:pt>
                <c:pt idx="8">
                  <c:v>"2010/11"</c:v>
                </c:pt>
                <c:pt idx="9">
                  <c:v>"2011/12"</c:v>
                </c:pt>
              </c:strCache>
            </c:strRef>
          </c:cat>
          <c:val>
            <c:numRef>
              <c:f>'[4]Fig.Nyb sv-utl'!$D$4:$D$14</c:f>
              <c:numCache>
                <c:formatCode>General</c:formatCode>
                <c:ptCount val="11"/>
                <c:pt idx="0">
                  <c:v>83503</c:v>
                </c:pt>
                <c:pt idx="1">
                  <c:v>83255</c:v>
                </c:pt>
                <c:pt idx="2">
                  <c:v>81645</c:v>
                </c:pt>
                <c:pt idx="3">
                  <c:v>82609</c:v>
                </c:pt>
                <c:pt idx="4">
                  <c:v>80776</c:v>
                </c:pt>
                <c:pt idx="5">
                  <c:v>86561</c:v>
                </c:pt>
                <c:pt idx="6">
                  <c:v>93116</c:v>
                </c:pt>
                <c:pt idx="7">
                  <c:v>107092</c:v>
                </c:pt>
                <c:pt idx="8">
                  <c:v>104485</c:v>
                </c:pt>
                <c:pt idx="9">
                  <c:v>91298</c:v>
                </c:pt>
                <c:pt idx="10">
                  <c:v>90411</c:v>
                </c:pt>
              </c:numCache>
            </c:numRef>
          </c:val>
          <c:smooth val="0"/>
        </c:ser>
        <c:dLbls>
          <c:showLegendKey val="0"/>
          <c:showVal val="0"/>
          <c:showCatName val="0"/>
          <c:showSerName val="0"/>
          <c:showPercent val="0"/>
          <c:showBubbleSize val="0"/>
        </c:dLbls>
        <c:marker val="1"/>
        <c:smooth val="0"/>
        <c:axId val="76636160"/>
        <c:axId val="76637696"/>
      </c:lineChart>
      <c:catAx>
        <c:axId val="76636160"/>
        <c:scaling>
          <c:orientation val="minMax"/>
        </c:scaling>
        <c:delete val="0"/>
        <c:axPos val="b"/>
        <c:majorTickMark val="none"/>
        <c:minorTickMark val="none"/>
        <c:tickLblPos val="nextTo"/>
        <c:crossAx val="76637696"/>
        <c:crosses val="autoZero"/>
        <c:auto val="1"/>
        <c:lblAlgn val="ctr"/>
        <c:lblOffset val="100"/>
        <c:tickLblSkip val="2"/>
        <c:noMultiLvlLbl val="0"/>
      </c:catAx>
      <c:valAx>
        <c:axId val="76637696"/>
        <c:scaling>
          <c:orientation val="minMax"/>
        </c:scaling>
        <c:delete val="0"/>
        <c:axPos val="l"/>
        <c:majorGridlines/>
        <c:minorGridlines>
          <c:spPr>
            <a:ln>
              <a:noFill/>
            </a:ln>
          </c:spPr>
        </c:minorGridlines>
        <c:title>
          <c:tx>
            <c:rich>
              <a:bodyPr rot="0" vert="horz" anchor="ctr" anchorCtr="0"/>
              <a:lstStyle/>
              <a:p>
                <a:pPr>
                  <a:defRPr/>
                </a:pPr>
                <a:r>
                  <a:rPr lang="sv-SE"/>
                  <a:t>Antal</a:t>
                </a:r>
              </a:p>
            </c:rich>
          </c:tx>
          <c:layout>
            <c:manualLayout>
              <c:xMode val="edge"/>
              <c:yMode val="edge"/>
              <c:x val="2.5730989412720097E-2"/>
              <c:y val="2.7074509803921554E-2"/>
            </c:manualLayout>
          </c:layout>
          <c:overlay val="0"/>
        </c:title>
        <c:numFmt formatCode="#,##0" sourceLinked="0"/>
        <c:majorTickMark val="out"/>
        <c:minorTickMark val="none"/>
        <c:tickLblPos val="nextTo"/>
        <c:crossAx val="766361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66185476815392E-2"/>
          <c:y val="9.5837500089622954E-2"/>
          <c:w val="0.7676795713035871"/>
          <c:h val="0.73205193556570181"/>
        </c:manualLayout>
      </c:layout>
      <c:barChart>
        <c:barDir val="col"/>
        <c:grouping val="stacked"/>
        <c:varyColors val="0"/>
        <c:ser>
          <c:idx val="0"/>
          <c:order val="0"/>
          <c:tx>
            <c:strRef>
              <c:f>'[4]Fig.Andel nyb ålder'!$B$2</c:f>
              <c:strCache>
                <c:ptCount val="1"/>
                <c:pt idx="0">
                  <c:v>-19 år</c:v>
                </c:pt>
              </c:strCache>
            </c:strRef>
          </c:tx>
          <c:invertIfNegative val="0"/>
          <c:cat>
            <c:strRef>
              <c:f>'[4]Fig.Andel nyb ålder'!$A$4:$A$16</c:f>
              <c:strCache>
                <c:ptCount val="13"/>
                <c:pt idx="0">
                  <c:v>"1981"</c:v>
                </c:pt>
                <c:pt idx="3">
                  <c:v>"1984"</c:v>
                </c:pt>
                <c:pt idx="6">
                  <c:v>"1987"</c:v>
                </c:pt>
                <c:pt idx="9">
                  <c:v>"1990"</c:v>
                </c:pt>
                <c:pt idx="12">
                  <c:v>"1993"</c:v>
                </c:pt>
              </c:strCache>
            </c:strRef>
          </c:cat>
          <c:val>
            <c:numRef>
              <c:f>'[4]Fig.Andel nyb ålder'!$B$4:$B$16</c:f>
              <c:numCache>
                <c:formatCode>General</c:formatCode>
                <c:ptCount val="13"/>
                <c:pt idx="0">
                  <c:v>11.2858050931628</c:v>
                </c:pt>
                <c:pt idx="1">
                  <c:v>11.0860380734629</c:v>
                </c:pt>
                <c:pt idx="2">
                  <c:v>10.801595792546967</c:v>
                </c:pt>
                <c:pt idx="3">
                  <c:v>10.629373351629635</c:v>
                </c:pt>
                <c:pt idx="4">
                  <c:v>11.096545055598945</c:v>
                </c:pt>
                <c:pt idx="5">
                  <c:v>11.880769057589266</c:v>
                </c:pt>
                <c:pt idx="6">
                  <c:v>11.754020880361175</c:v>
                </c:pt>
                <c:pt idx="7">
                  <c:v>11.929363761759628</c:v>
                </c:pt>
                <c:pt idx="8">
                  <c:v>12.360655737704917</c:v>
                </c:pt>
                <c:pt idx="9">
                  <c:v>15.300493055137995</c:v>
                </c:pt>
                <c:pt idx="10">
                  <c:v>15.142316991421062</c:v>
                </c:pt>
                <c:pt idx="11">
                  <c:v>15.061718958994152</c:v>
                </c:pt>
                <c:pt idx="12">
                  <c:v>14.895662815276298</c:v>
                </c:pt>
              </c:numCache>
            </c:numRef>
          </c:val>
        </c:ser>
        <c:ser>
          <c:idx val="1"/>
          <c:order val="1"/>
          <c:tx>
            <c:strRef>
              <c:f>'[4]Fig.Andel nyb ålder'!$C$2</c:f>
              <c:strCache>
                <c:ptCount val="1"/>
                <c:pt idx="0">
                  <c:v>-21 år</c:v>
                </c:pt>
              </c:strCache>
            </c:strRef>
          </c:tx>
          <c:invertIfNegative val="0"/>
          <c:cat>
            <c:strRef>
              <c:f>'[4]Fig.Andel nyb ålder'!$A$4:$A$16</c:f>
              <c:strCache>
                <c:ptCount val="13"/>
                <c:pt idx="0">
                  <c:v>"1981"</c:v>
                </c:pt>
                <c:pt idx="3">
                  <c:v>"1984"</c:v>
                </c:pt>
                <c:pt idx="6">
                  <c:v>"1987"</c:v>
                </c:pt>
                <c:pt idx="9">
                  <c:v>"1990"</c:v>
                </c:pt>
                <c:pt idx="12">
                  <c:v>"1993"</c:v>
                </c:pt>
              </c:strCache>
            </c:strRef>
          </c:cat>
          <c:val>
            <c:numRef>
              <c:f>'[4]Fig.Andel nyb ålder'!$C$4:$C$16</c:f>
              <c:numCache>
                <c:formatCode>General</c:formatCode>
                <c:ptCount val="13"/>
                <c:pt idx="0">
                  <c:v>22.400000000000002</c:v>
                </c:pt>
                <c:pt idx="1">
                  <c:v>22.7</c:v>
                </c:pt>
                <c:pt idx="2">
                  <c:v>22.174117364742585</c:v>
                </c:pt>
                <c:pt idx="3">
                  <c:v>22.04412523235332</c:v>
                </c:pt>
                <c:pt idx="4">
                  <c:v>20.764996838856035</c:v>
                </c:pt>
                <c:pt idx="5">
                  <c:v>19.153496330316536</c:v>
                </c:pt>
                <c:pt idx="6">
                  <c:v>19.404274830699769</c:v>
                </c:pt>
                <c:pt idx="7">
                  <c:v>20.19310982811739</c:v>
                </c:pt>
                <c:pt idx="8">
                  <c:v>20.898040783686525</c:v>
                </c:pt>
                <c:pt idx="9">
                  <c:v>18.72106307498046</c:v>
                </c:pt>
                <c:pt idx="10">
                  <c:v>18.298221696656547</c:v>
                </c:pt>
                <c:pt idx="11">
                  <c:v>18.524859555929222</c:v>
                </c:pt>
              </c:numCache>
            </c:numRef>
          </c:val>
        </c:ser>
        <c:ser>
          <c:idx val="2"/>
          <c:order val="2"/>
          <c:tx>
            <c:strRef>
              <c:f>'[4]Fig.Andel nyb ålder'!$D$2</c:f>
              <c:strCache>
                <c:ptCount val="1"/>
                <c:pt idx="0">
                  <c:v>-24 år</c:v>
                </c:pt>
              </c:strCache>
            </c:strRef>
          </c:tx>
          <c:invertIfNegative val="0"/>
          <c:cat>
            <c:strRef>
              <c:f>'[4]Fig.Andel nyb ålder'!$A$4:$A$16</c:f>
              <c:strCache>
                <c:ptCount val="13"/>
                <c:pt idx="0">
                  <c:v>"1981"</c:v>
                </c:pt>
                <c:pt idx="3">
                  <c:v>"1984"</c:v>
                </c:pt>
                <c:pt idx="6">
                  <c:v>"1987"</c:v>
                </c:pt>
                <c:pt idx="9">
                  <c:v>"1990"</c:v>
                </c:pt>
                <c:pt idx="12">
                  <c:v>"1993"</c:v>
                </c:pt>
              </c:strCache>
            </c:strRef>
          </c:cat>
          <c:val>
            <c:numRef>
              <c:f>'[4]Fig.Andel nyb ålder'!$D$4:$D$16</c:f>
              <c:numCache>
                <c:formatCode>General</c:formatCode>
                <c:ptCount val="13"/>
                <c:pt idx="0">
                  <c:v>11.1</c:v>
                </c:pt>
                <c:pt idx="1">
                  <c:v>11</c:v>
                </c:pt>
                <c:pt idx="2">
                  <c:v>10.76460060192175</c:v>
                </c:pt>
                <c:pt idx="3">
                  <c:v>10.889219779471148</c:v>
                </c:pt>
                <c:pt idx="4">
                  <c:v>11.060284874855896</c:v>
                </c:pt>
                <c:pt idx="5">
                  <c:v>11.822234229366476</c:v>
                </c:pt>
                <c:pt idx="6">
                  <c:v>12.282202313769751</c:v>
                </c:pt>
                <c:pt idx="7">
                  <c:v>11.361928124819315</c:v>
                </c:pt>
              </c:numCache>
            </c:numRef>
          </c:val>
        </c:ser>
        <c:dLbls>
          <c:showLegendKey val="0"/>
          <c:showVal val="0"/>
          <c:showCatName val="0"/>
          <c:showSerName val="0"/>
          <c:showPercent val="0"/>
          <c:showBubbleSize val="0"/>
        </c:dLbls>
        <c:gapWidth val="150"/>
        <c:overlap val="100"/>
        <c:axId val="76660096"/>
        <c:axId val="76674560"/>
      </c:barChart>
      <c:catAx>
        <c:axId val="76660096"/>
        <c:scaling>
          <c:orientation val="minMax"/>
        </c:scaling>
        <c:delete val="0"/>
        <c:axPos val="b"/>
        <c:title>
          <c:tx>
            <c:rich>
              <a:bodyPr/>
              <a:lstStyle/>
              <a:p>
                <a:pPr>
                  <a:defRPr/>
                </a:pPr>
                <a:r>
                  <a:rPr lang="sv-SE"/>
                  <a:t>Födelseår</a:t>
                </a:r>
              </a:p>
            </c:rich>
          </c:tx>
          <c:layout>
            <c:manualLayout>
              <c:xMode val="edge"/>
              <c:yMode val="edge"/>
              <c:x val="0.85140441819772528"/>
              <c:y val="0.80600641119969463"/>
            </c:manualLayout>
          </c:layout>
          <c:overlay val="0"/>
        </c:title>
        <c:numFmt formatCode="General" sourceLinked="1"/>
        <c:majorTickMark val="out"/>
        <c:minorTickMark val="none"/>
        <c:tickLblPos val="nextTo"/>
        <c:crossAx val="76674560"/>
        <c:crosses val="autoZero"/>
        <c:auto val="1"/>
        <c:lblAlgn val="ctr"/>
        <c:lblOffset val="100"/>
        <c:noMultiLvlLbl val="0"/>
      </c:catAx>
      <c:valAx>
        <c:axId val="76674560"/>
        <c:scaling>
          <c:orientation val="minMax"/>
        </c:scaling>
        <c:delete val="0"/>
        <c:axPos val="l"/>
        <c:majorGridlines/>
        <c:numFmt formatCode="#,##0" sourceLinked="0"/>
        <c:majorTickMark val="out"/>
        <c:minorTickMark val="none"/>
        <c:tickLblPos val="nextTo"/>
        <c:crossAx val="766600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41459523441922"/>
          <c:y val="0.11531460812277196"/>
          <c:w val="0.82948896093870617"/>
          <c:h val="0.78542176651289386"/>
        </c:manualLayout>
      </c:layout>
      <c:lineChart>
        <c:grouping val="standard"/>
        <c:varyColors val="0"/>
        <c:ser>
          <c:idx val="0"/>
          <c:order val="0"/>
          <c:tx>
            <c:strRef>
              <c:f>[4]Fig.Medianålder!$B$10</c:f>
              <c:strCache>
                <c:ptCount val="1"/>
                <c:pt idx="0">
                  <c:v>Svenska nybörjare</c:v>
                </c:pt>
              </c:strCache>
            </c:strRef>
          </c:tx>
          <c:marker>
            <c:symbol val="none"/>
          </c:marker>
          <c:cat>
            <c:strRef>
              <c:f>[4]Fig.Medianålder!$A$11:$A$21</c:f>
              <c:strCache>
                <c:ptCount val="11"/>
                <c:pt idx="0">
                  <c:v>"2002/03"</c:v>
                </c:pt>
                <c:pt idx="1">
                  <c:v>"2003/04"</c:v>
                </c:pt>
                <c:pt idx="2">
                  <c:v>"2004/05"</c:v>
                </c:pt>
                <c:pt idx="3">
                  <c:v>"2005/06"</c:v>
                </c:pt>
                <c:pt idx="4">
                  <c:v>"2006/07"</c:v>
                </c:pt>
                <c:pt idx="5">
                  <c:v>"2007/08"</c:v>
                </c:pt>
                <c:pt idx="6">
                  <c:v>"2008/09"</c:v>
                </c:pt>
                <c:pt idx="7">
                  <c:v>"2009/10"</c:v>
                </c:pt>
                <c:pt idx="8">
                  <c:v>"2010/11"</c:v>
                </c:pt>
                <c:pt idx="9">
                  <c:v>"2011/12"</c:v>
                </c:pt>
                <c:pt idx="10">
                  <c:v>"2012/13"</c:v>
                </c:pt>
              </c:strCache>
            </c:strRef>
          </c:cat>
          <c:val>
            <c:numRef>
              <c:f>[4]Fig.Medianålder!$B$11:$B$21</c:f>
              <c:numCache>
                <c:formatCode>General</c:formatCode>
                <c:ptCount val="11"/>
                <c:pt idx="0">
                  <c:v>22.310087955483755</c:v>
                </c:pt>
                <c:pt idx="1">
                  <c:v>22.06416797488226</c:v>
                </c:pt>
                <c:pt idx="2">
                  <c:v>21.792496079141031</c:v>
                </c:pt>
                <c:pt idx="3">
                  <c:v>21.597222222222221</c:v>
                </c:pt>
                <c:pt idx="4">
                  <c:v>21.59813617344998</c:v>
                </c:pt>
                <c:pt idx="5">
                  <c:v>21.478239548853747</c:v>
                </c:pt>
                <c:pt idx="6">
                  <c:v>21.428412288930581</c:v>
                </c:pt>
                <c:pt idx="7">
                  <c:v>21.181967055196996</c:v>
                </c:pt>
                <c:pt idx="8">
                  <c:v>21.173997486576031</c:v>
                </c:pt>
                <c:pt idx="9">
                  <c:v>21.065115598478197</c:v>
                </c:pt>
                <c:pt idx="10">
                  <c:v>21.082045654082528</c:v>
                </c:pt>
              </c:numCache>
            </c:numRef>
          </c:val>
          <c:smooth val="0"/>
        </c:ser>
        <c:dLbls>
          <c:showLegendKey val="0"/>
          <c:showVal val="0"/>
          <c:showCatName val="0"/>
          <c:showSerName val="0"/>
          <c:showPercent val="0"/>
          <c:showBubbleSize val="0"/>
        </c:dLbls>
        <c:marker val="1"/>
        <c:smooth val="0"/>
        <c:axId val="76732288"/>
        <c:axId val="76733824"/>
      </c:lineChart>
      <c:catAx>
        <c:axId val="76732288"/>
        <c:scaling>
          <c:orientation val="minMax"/>
        </c:scaling>
        <c:delete val="0"/>
        <c:axPos val="b"/>
        <c:majorTickMark val="none"/>
        <c:minorTickMark val="in"/>
        <c:tickLblPos val="nextTo"/>
        <c:crossAx val="76733824"/>
        <c:crosses val="autoZero"/>
        <c:auto val="1"/>
        <c:lblAlgn val="ctr"/>
        <c:lblOffset val="100"/>
        <c:tickLblSkip val="2"/>
        <c:noMultiLvlLbl val="0"/>
      </c:catAx>
      <c:valAx>
        <c:axId val="76733824"/>
        <c:scaling>
          <c:orientation val="minMax"/>
          <c:min val="20.5"/>
        </c:scaling>
        <c:delete val="0"/>
        <c:axPos val="l"/>
        <c:majorGridlines/>
        <c:numFmt formatCode="#,##0.0" sourceLinked="0"/>
        <c:majorTickMark val="out"/>
        <c:minorTickMark val="none"/>
        <c:tickLblPos val="nextTo"/>
        <c:crossAx val="76732288"/>
        <c:crosses val="autoZero"/>
        <c:crossBetween val="between"/>
        <c:majorUnit val="0.5"/>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295275</xdr:colOff>
      <xdr:row>4</xdr:row>
      <xdr:rowOff>9524</xdr:rowOff>
    </xdr:from>
    <xdr:to>
      <xdr:col>13</xdr:col>
      <xdr:colOff>466725</xdr:colOff>
      <xdr:row>24</xdr:row>
      <xdr:rowOff>161924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0.01472</cdr:x>
      <cdr:y>0.01868</cdr:y>
    </cdr:from>
    <cdr:to>
      <cdr:x>0.27059</cdr:x>
      <cdr:y>0.09085</cdr:y>
    </cdr:to>
    <cdr:sp macro="" textlink="">
      <cdr:nvSpPr>
        <cdr:cNvPr id="2" name="textruta 1"/>
        <cdr:cNvSpPr txBox="1"/>
      </cdr:nvSpPr>
      <cdr:spPr>
        <a:xfrm xmlns:a="http://schemas.openxmlformats.org/drawingml/2006/main">
          <a:off x="57151" y="59871"/>
          <a:ext cx="993320" cy="231322"/>
        </a:xfrm>
        <a:prstGeom xmlns:a="http://schemas.openxmlformats.org/drawingml/2006/main" prst="rect">
          <a:avLst/>
        </a:prstGeom>
      </cdr:spPr>
      <cdr:txBody>
        <a:bodyPr xmlns:a="http://schemas.openxmlformats.org/drawingml/2006/main" vertOverflow="clip" wrap="square" lIns="0" rtlCol="0"/>
        <a:lstStyle xmlns:a="http://schemas.openxmlformats.org/drawingml/2006/main"/>
        <a:p xmlns:a="http://schemas.openxmlformats.org/drawingml/2006/main">
          <a:r>
            <a:rPr lang="sv-SE" sz="1000" b="1"/>
            <a:t>Medianålder, år</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180975</xdr:colOff>
      <xdr:row>7</xdr:row>
      <xdr:rowOff>85725</xdr:rowOff>
    </xdr:from>
    <xdr:to>
      <xdr:col>4</xdr:col>
      <xdr:colOff>342900</xdr:colOff>
      <xdr:row>16</xdr:row>
      <xdr:rowOff>95250</xdr:rowOff>
    </xdr:to>
    <xdr:sp macro="" textlink="">
      <xdr:nvSpPr>
        <xdr:cNvPr id="2" name="textruta 1"/>
        <xdr:cNvSpPr txBox="1"/>
      </xdr:nvSpPr>
      <xdr:spPr>
        <a:xfrm>
          <a:off x="180975" y="1800225"/>
          <a:ext cx="3086100" cy="172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Andelen </a:t>
          </a:r>
          <a:r>
            <a:rPr lang="sv-SE" sz="1100" b="1" baseline="0"/>
            <a:t> svenska nybörjare i olika åldrar, 1988/89-2012/13. </a:t>
          </a:r>
          <a:r>
            <a:rPr lang="sv-SE" sz="1100" baseline="0"/>
            <a:t>Det har skett en markant föryngring av de svenska nybörjarna , framför allt under de senaste tio åren. Av nybörjarna 2012/13 var 61 procent högst 21 år och 12 procent minst 30 år gamla. Tio år tidigare var motsvarande andelar 48 respektive  24 procent.</a:t>
          </a:r>
          <a:endParaRPr lang="sv-SE" sz="1100"/>
        </a:p>
      </xdr:txBody>
    </xdr:sp>
    <xdr:clientData/>
  </xdr:twoCellAnchor>
  <xdr:twoCellAnchor>
    <xdr:from>
      <xdr:col>6</xdr:col>
      <xdr:colOff>9524</xdr:colOff>
      <xdr:row>6</xdr:row>
      <xdr:rowOff>100011</xdr:rowOff>
    </xdr:from>
    <xdr:to>
      <xdr:col>14</xdr:col>
      <xdr:colOff>476249</xdr:colOff>
      <xdr:row>30</xdr:row>
      <xdr:rowOff>104775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0.00734</cdr:x>
      <cdr:y>0.01531</cdr:y>
    </cdr:from>
    <cdr:to>
      <cdr:x>0.15078</cdr:x>
      <cdr:y>0.07656</cdr:y>
    </cdr:to>
    <cdr:sp macro="" textlink="">
      <cdr:nvSpPr>
        <cdr:cNvPr id="2" name="textruta 1"/>
        <cdr:cNvSpPr txBox="1"/>
      </cdr:nvSpPr>
      <cdr:spPr>
        <a:xfrm xmlns:a="http://schemas.openxmlformats.org/drawingml/2006/main">
          <a:off x="31531" y="70070"/>
          <a:ext cx="616169" cy="280327"/>
        </a:xfrm>
        <a:prstGeom xmlns:a="http://schemas.openxmlformats.org/drawingml/2006/main" prst="rect">
          <a:avLst/>
        </a:prstGeom>
      </cdr:spPr>
      <cdr:txBody>
        <a:bodyPr xmlns:a="http://schemas.openxmlformats.org/drawingml/2006/main" vertOverflow="clip" wrap="square" lIns="0" rtlCol="0"/>
        <a:lstStyle xmlns:a="http://schemas.openxmlformats.org/drawingml/2006/main"/>
        <a:p xmlns:a="http://schemas.openxmlformats.org/drawingml/2006/main">
          <a:r>
            <a:rPr lang="sv-SE" sz="1000" b="1"/>
            <a:t>Procent</a:t>
          </a:r>
        </a:p>
      </cdr:txBody>
    </cdr:sp>
  </cdr:relSizeAnchor>
</c:userShapes>
</file>

<file path=xl/drawings/drawing13.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581027</xdr:colOff>
      <xdr:row>23</xdr:row>
      <xdr:rowOff>38100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361949</xdr:colOff>
      <xdr:row>1</xdr:row>
      <xdr:rowOff>133350</xdr:rowOff>
    </xdr:from>
    <xdr:to>
      <xdr:col>8</xdr:col>
      <xdr:colOff>276224</xdr:colOff>
      <xdr:row>2</xdr:row>
      <xdr:rowOff>171450</xdr:rowOff>
    </xdr:to>
    <xdr:sp macro="" textlink="">
      <xdr:nvSpPr>
        <xdr:cNvPr id="5" name="textruta 4"/>
        <xdr:cNvSpPr txBox="1"/>
      </xdr:nvSpPr>
      <xdr:spPr>
        <a:xfrm>
          <a:off x="4019549" y="323850"/>
          <a:ext cx="1133475"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a:t>Antal i befolkningen</a:t>
          </a:r>
        </a:p>
      </xdr:txBody>
    </xdr:sp>
    <xdr:clientData/>
  </xdr:twoCellAnchor>
  <xdr:twoCellAnchor>
    <xdr:from>
      <xdr:col>7</xdr:col>
      <xdr:colOff>9525</xdr:colOff>
      <xdr:row>2</xdr:row>
      <xdr:rowOff>176212</xdr:rowOff>
    </xdr:from>
    <xdr:to>
      <xdr:col>14</xdr:col>
      <xdr:colOff>314325</xdr:colOff>
      <xdr:row>17</xdr:row>
      <xdr:rowOff>61912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79376</xdr:colOff>
      <xdr:row>2</xdr:row>
      <xdr:rowOff>31749</xdr:rowOff>
    </xdr:from>
    <xdr:to>
      <xdr:col>7</xdr:col>
      <xdr:colOff>219075</xdr:colOff>
      <xdr:row>16</xdr:row>
      <xdr:rowOff>182563</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0.69028</cdr:x>
      <cdr:y>0.08995</cdr:y>
    </cdr:from>
    <cdr:to>
      <cdr:x>0.94028</cdr:x>
      <cdr:y>0.16667</cdr:y>
    </cdr:to>
    <cdr:sp macro="" textlink="">
      <cdr:nvSpPr>
        <cdr:cNvPr id="2" name="textruta 1"/>
        <cdr:cNvSpPr txBox="1"/>
      </cdr:nvSpPr>
      <cdr:spPr>
        <a:xfrm xmlns:a="http://schemas.openxmlformats.org/drawingml/2006/main">
          <a:off x="4733925" y="323850"/>
          <a:ext cx="1714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0.70556</cdr:x>
      <cdr:y>0.21693</cdr:y>
    </cdr:from>
    <cdr:to>
      <cdr:x>0.94444</cdr:x>
      <cdr:y>0.29365</cdr:y>
    </cdr:to>
    <cdr:sp macro="" textlink="">
      <cdr:nvSpPr>
        <cdr:cNvPr id="3" name="textruta 2"/>
        <cdr:cNvSpPr txBox="1"/>
      </cdr:nvSpPr>
      <cdr:spPr>
        <a:xfrm xmlns:a="http://schemas.openxmlformats.org/drawingml/2006/main">
          <a:off x="4838700" y="781050"/>
          <a:ext cx="16383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0.58494</cdr:x>
      <cdr:y>0.27594</cdr:y>
    </cdr:from>
    <cdr:to>
      <cdr:x>0.88853</cdr:x>
      <cdr:y>0.34309</cdr:y>
    </cdr:to>
    <cdr:sp macro="" textlink="">
      <cdr:nvSpPr>
        <cdr:cNvPr id="4" name="textruta 1"/>
        <cdr:cNvSpPr txBox="1"/>
      </cdr:nvSpPr>
      <cdr:spPr>
        <a:xfrm xmlns:a="http://schemas.openxmlformats.org/drawingml/2006/main">
          <a:off x="2372562" y="777546"/>
          <a:ext cx="1231381" cy="189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sv-SE" sz="900"/>
            <a:t>Eftergymnasial &gt;= 3 år</a:t>
          </a:r>
        </a:p>
      </cdr:txBody>
    </cdr:sp>
  </cdr:relSizeAnchor>
  <cdr:relSizeAnchor xmlns:cdr="http://schemas.openxmlformats.org/drawingml/2006/chartDrawing">
    <cdr:from>
      <cdr:x>0.54794</cdr:x>
      <cdr:y>0.38873</cdr:y>
    </cdr:from>
    <cdr:to>
      <cdr:x>0.84464</cdr:x>
      <cdr:y>0.45714</cdr:y>
    </cdr:to>
    <cdr:sp macro="" textlink="">
      <cdr:nvSpPr>
        <cdr:cNvPr id="5" name="textruta 1"/>
        <cdr:cNvSpPr txBox="1"/>
      </cdr:nvSpPr>
      <cdr:spPr>
        <a:xfrm xmlns:a="http://schemas.openxmlformats.org/drawingml/2006/main">
          <a:off x="2222499" y="1095374"/>
          <a:ext cx="1203422" cy="1927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sv-SE" sz="900"/>
            <a:t>Eftergymnasial &lt; 3 år</a:t>
          </a:r>
        </a:p>
      </cdr:txBody>
    </cdr:sp>
  </cdr:relSizeAnchor>
  <cdr:relSizeAnchor xmlns:cdr="http://schemas.openxmlformats.org/drawingml/2006/chartDrawing">
    <cdr:from>
      <cdr:x>0.39726</cdr:x>
      <cdr:y>0.49014</cdr:y>
    </cdr:from>
    <cdr:to>
      <cdr:x>0.71499</cdr:x>
      <cdr:y>0.55473</cdr:y>
    </cdr:to>
    <cdr:sp macro="" textlink="">
      <cdr:nvSpPr>
        <cdr:cNvPr id="6" name="textruta 1"/>
        <cdr:cNvSpPr txBox="1"/>
      </cdr:nvSpPr>
      <cdr:spPr>
        <a:xfrm xmlns:a="http://schemas.openxmlformats.org/drawingml/2006/main">
          <a:off x="1611312" y="1381126"/>
          <a:ext cx="1288735" cy="1819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900"/>
            <a:t>Gymnasieskola</a:t>
          </a:r>
          <a:r>
            <a:rPr lang="sv-SE" sz="900" baseline="0"/>
            <a:t> &gt; 2 </a:t>
          </a:r>
          <a:r>
            <a:rPr lang="sv-SE" sz="900"/>
            <a:t>år</a:t>
          </a:r>
        </a:p>
      </cdr:txBody>
    </cdr:sp>
  </cdr:relSizeAnchor>
  <cdr:relSizeAnchor xmlns:cdr="http://schemas.openxmlformats.org/drawingml/2006/chartDrawing">
    <cdr:from>
      <cdr:x>0.34587</cdr:x>
      <cdr:y>0.60361</cdr:y>
    </cdr:from>
    <cdr:to>
      <cdr:x>0.66038</cdr:x>
      <cdr:y>0.67076</cdr:y>
    </cdr:to>
    <cdr:sp macro="" textlink="">
      <cdr:nvSpPr>
        <cdr:cNvPr id="7" name="textruta 1"/>
        <cdr:cNvSpPr txBox="1"/>
      </cdr:nvSpPr>
      <cdr:spPr>
        <a:xfrm xmlns:a="http://schemas.openxmlformats.org/drawingml/2006/main">
          <a:off x="1746037" y="2173268"/>
          <a:ext cx="1587711" cy="2417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sv-SE" sz="900"/>
            <a:t>Gymnasieskola</a:t>
          </a:r>
          <a:r>
            <a:rPr lang="sv-SE" sz="900" baseline="0"/>
            <a:t> &lt;= 2 </a:t>
          </a:r>
          <a:r>
            <a:rPr lang="sv-SE" sz="900"/>
            <a:t>år</a:t>
          </a:r>
        </a:p>
      </cdr:txBody>
    </cdr:sp>
  </cdr:relSizeAnchor>
  <cdr:relSizeAnchor xmlns:cdr="http://schemas.openxmlformats.org/drawingml/2006/chartDrawing">
    <cdr:from>
      <cdr:x>0.23786</cdr:x>
      <cdr:y>0.66563</cdr:y>
    </cdr:from>
    <cdr:to>
      <cdr:x>0.63209</cdr:x>
      <cdr:y>0.74366</cdr:y>
    </cdr:to>
    <cdr:sp macro="" textlink="">
      <cdr:nvSpPr>
        <cdr:cNvPr id="8" name="textruta 1"/>
        <cdr:cNvSpPr txBox="1"/>
      </cdr:nvSpPr>
      <cdr:spPr>
        <a:xfrm xmlns:a="http://schemas.openxmlformats.org/drawingml/2006/main">
          <a:off x="964788" y="1875617"/>
          <a:ext cx="1599025" cy="2198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sv-SE" sz="900"/>
            <a:t>Förgymnasial utbildning</a:t>
          </a:r>
        </a:p>
        <a:p xmlns:a="http://schemas.openxmlformats.org/drawingml/2006/main">
          <a:endParaRPr lang="sv-SE" sz="1000"/>
        </a:p>
      </cdr:txBody>
    </cdr:sp>
  </cdr:relSizeAnchor>
  <cdr:relSizeAnchor xmlns:cdr="http://schemas.openxmlformats.org/drawingml/2006/chartDrawing">
    <cdr:from>
      <cdr:x>0.72016</cdr:x>
      <cdr:y>0.1831</cdr:y>
    </cdr:from>
    <cdr:to>
      <cdr:x>0.98367</cdr:x>
      <cdr:y>0.25763</cdr:y>
    </cdr:to>
    <cdr:sp macro="" textlink="">
      <cdr:nvSpPr>
        <cdr:cNvPr id="9" name="textruta 1"/>
        <cdr:cNvSpPr txBox="1"/>
      </cdr:nvSpPr>
      <cdr:spPr>
        <a:xfrm xmlns:a="http://schemas.openxmlformats.org/drawingml/2006/main">
          <a:off x="2921000" y="515937"/>
          <a:ext cx="1068838" cy="2100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sv-SE" sz="900"/>
            <a:t>Forskarutbildning</a:t>
          </a:r>
        </a:p>
      </cdr:txBody>
    </cdr:sp>
  </cdr:relSizeAnchor>
  <cdr:relSizeAnchor xmlns:cdr="http://schemas.openxmlformats.org/drawingml/2006/chartDrawing">
    <cdr:from>
      <cdr:x>0</cdr:x>
      <cdr:y>0.00382</cdr:y>
    </cdr:from>
    <cdr:to>
      <cdr:x>0.16941</cdr:x>
      <cdr:y>0.08451</cdr:y>
    </cdr:to>
    <cdr:sp macro="" textlink="">
      <cdr:nvSpPr>
        <cdr:cNvPr id="10" name="textruta 9"/>
        <cdr:cNvSpPr txBox="1"/>
      </cdr:nvSpPr>
      <cdr:spPr>
        <a:xfrm xmlns:a="http://schemas.openxmlformats.org/drawingml/2006/main">
          <a:off x="0" y="10760"/>
          <a:ext cx="687118" cy="2273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a:t>Procent</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234461</xdr:colOff>
      <xdr:row>9</xdr:row>
      <xdr:rowOff>87922</xdr:rowOff>
    </xdr:from>
    <xdr:to>
      <xdr:col>8</xdr:col>
      <xdr:colOff>66674</xdr:colOff>
      <xdr:row>27</xdr:row>
      <xdr:rowOff>117229</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0.12925</cdr:x>
      <cdr:y>0.19573</cdr:y>
    </cdr:from>
    <cdr:to>
      <cdr:x>0.50476</cdr:x>
      <cdr:y>0.21113</cdr:y>
    </cdr:to>
    <cdr:sp macro="" textlink="">
      <cdr:nvSpPr>
        <cdr:cNvPr id="2" name="textruta 1"/>
        <cdr:cNvSpPr txBox="1"/>
      </cdr:nvSpPr>
      <cdr:spPr>
        <a:xfrm xmlns:a="http://schemas.openxmlformats.org/drawingml/2006/main">
          <a:off x="696057" y="652096"/>
          <a:ext cx="2022231" cy="51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0.21335</cdr:x>
      <cdr:y>0.29738</cdr:y>
    </cdr:from>
    <cdr:to>
      <cdr:x>0.44465</cdr:x>
      <cdr:y>0.36995</cdr:y>
    </cdr:to>
    <cdr:sp macro="" textlink="">
      <cdr:nvSpPr>
        <cdr:cNvPr id="3" name="textruta 2"/>
        <cdr:cNvSpPr txBox="1"/>
      </cdr:nvSpPr>
      <cdr:spPr>
        <a:xfrm xmlns:a="http://schemas.openxmlformats.org/drawingml/2006/main">
          <a:off x="934791" y="793106"/>
          <a:ext cx="1013441" cy="1935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900"/>
            <a:t>Svensk bakgrund</a:t>
          </a:r>
        </a:p>
      </cdr:txBody>
    </cdr:sp>
  </cdr:relSizeAnchor>
  <cdr:relSizeAnchor xmlns:cdr="http://schemas.openxmlformats.org/drawingml/2006/chartDrawing">
    <cdr:from>
      <cdr:x>0.13495</cdr:x>
      <cdr:y>0.29414</cdr:y>
    </cdr:from>
    <cdr:to>
      <cdr:x>0.44107</cdr:x>
      <cdr:y>0.35845</cdr:y>
    </cdr:to>
    <cdr:sp macro="" textlink="">
      <cdr:nvSpPr>
        <cdr:cNvPr id="4" name="textruta 3"/>
        <cdr:cNvSpPr txBox="1"/>
      </cdr:nvSpPr>
      <cdr:spPr>
        <a:xfrm xmlns:a="http://schemas.openxmlformats.org/drawingml/2006/main">
          <a:off x="591286" y="784476"/>
          <a:ext cx="1341264" cy="171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0.0602</cdr:x>
      <cdr:y>0.44084</cdr:y>
    </cdr:from>
    <cdr:to>
      <cdr:x>0.39967</cdr:x>
      <cdr:y>0.53297</cdr:y>
    </cdr:to>
    <cdr:sp macro="" textlink="">
      <cdr:nvSpPr>
        <cdr:cNvPr id="5" name="textruta 4"/>
        <cdr:cNvSpPr txBox="1"/>
      </cdr:nvSpPr>
      <cdr:spPr>
        <a:xfrm xmlns:a="http://schemas.openxmlformats.org/drawingml/2006/main">
          <a:off x="263769" y="1175719"/>
          <a:ext cx="1487366" cy="2457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900"/>
            <a:t>Invandrat</a:t>
          </a:r>
          <a:r>
            <a:rPr lang="sv-SE" sz="900" baseline="0"/>
            <a:t> senast 6 års ålder</a:t>
          </a:r>
        </a:p>
        <a:p xmlns:a="http://schemas.openxmlformats.org/drawingml/2006/main">
          <a:endParaRPr lang="sv-SE" sz="900"/>
        </a:p>
      </cdr:txBody>
    </cdr:sp>
  </cdr:relSizeAnchor>
  <cdr:relSizeAnchor xmlns:cdr="http://schemas.openxmlformats.org/drawingml/2006/chartDrawing">
    <cdr:from>
      <cdr:x>0.59184</cdr:x>
      <cdr:y>0.33868</cdr:y>
    </cdr:from>
    <cdr:to>
      <cdr:x>0.97415</cdr:x>
      <cdr:y>0.41126</cdr:y>
    </cdr:to>
    <cdr:sp macro="" textlink="">
      <cdr:nvSpPr>
        <cdr:cNvPr id="6" name="textruta 5"/>
        <cdr:cNvSpPr txBox="1"/>
      </cdr:nvSpPr>
      <cdr:spPr>
        <a:xfrm xmlns:a="http://schemas.openxmlformats.org/drawingml/2006/main">
          <a:off x="3187210" y="1128346"/>
          <a:ext cx="2058866" cy="2417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0.51448</cdr:x>
      <cdr:y>0.5255</cdr:y>
    </cdr:from>
    <cdr:to>
      <cdr:x>0.99748</cdr:x>
      <cdr:y>0.60247</cdr:y>
    </cdr:to>
    <cdr:sp macro="" textlink="">
      <cdr:nvSpPr>
        <cdr:cNvPr id="7" name="textruta 6"/>
        <cdr:cNvSpPr txBox="1"/>
      </cdr:nvSpPr>
      <cdr:spPr>
        <a:xfrm xmlns:a="http://schemas.openxmlformats.org/drawingml/2006/main">
          <a:off x="2254201" y="1401517"/>
          <a:ext cx="2116264" cy="2052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900"/>
            <a:t>Född</a:t>
          </a:r>
          <a:r>
            <a:rPr lang="sv-SE" sz="900" baseline="0"/>
            <a:t> i Sverige, två utrikesfödda föräldrar</a:t>
          </a:r>
          <a:endParaRPr lang="sv-SE" sz="900"/>
        </a:p>
      </cdr:txBody>
    </cdr:sp>
  </cdr:relSizeAnchor>
  <cdr:relSizeAnchor xmlns:cdr="http://schemas.openxmlformats.org/drawingml/2006/chartDrawing">
    <cdr:from>
      <cdr:x>0.56774</cdr:x>
      <cdr:y>0.67006</cdr:y>
    </cdr:from>
    <cdr:to>
      <cdr:x>0.87625</cdr:x>
      <cdr:y>0.76682</cdr:y>
    </cdr:to>
    <cdr:sp macro="" textlink="">
      <cdr:nvSpPr>
        <cdr:cNvPr id="8" name="textruta 7"/>
        <cdr:cNvSpPr txBox="1"/>
      </cdr:nvSpPr>
      <cdr:spPr>
        <a:xfrm xmlns:a="http://schemas.openxmlformats.org/drawingml/2006/main">
          <a:off x="2487543" y="1787051"/>
          <a:ext cx="1351765" cy="2580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900"/>
            <a:t>Invandrat 7-18 års ålder</a:t>
          </a:r>
        </a:p>
      </cdr:txBody>
    </cdr:sp>
  </cdr:relSizeAnchor>
  <cdr:relSizeAnchor xmlns:cdr="http://schemas.openxmlformats.org/drawingml/2006/chartDrawing">
    <cdr:from>
      <cdr:x>0.01159</cdr:x>
      <cdr:y>0.01905</cdr:y>
    </cdr:from>
    <cdr:to>
      <cdr:x>0.1505</cdr:x>
      <cdr:y>0.0974</cdr:y>
    </cdr:to>
    <cdr:sp macro="" textlink="">
      <cdr:nvSpPr>
        <cdr:cNvPr id="9" name="textruta 1"/>
        <cdr:cNvSpPr txBox="1"/>
      </cdr:nvSpPr>
      <cdr:spPr>
        <a:xfrm xmlns:a="http://schemas.openxmlformats.org/drawingml/2006/main">
          <a:off x="50800" y="50800"/>
          <a:ext cx="608601" cy="2089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900"/>
            <a:t>Procent</a:t>
          </a:r>
        </a:p>
      </cdr:txBody>
    </cdr:sp>
  </cdr:relSizeAnchor>
</c:userShapes>
</file>

<file path=xl/drawings/drawing19.xml><?xml version="1.0" encoding="utf-8"?>
<xdr:wsDr xmlns:xdr="http://schemas.openxmlformats.org/drawingml/2006/spreadsheetDrawing" xmlns:a="http://schemas.openxmlformats.org/drawingml/2006/main">
  <xdr:twoCellAnchor>
    <xdr:from>
      <xdr:col>8</xdr:col>
      <xdr:colOff>560853</xdr:colOff>
      <xdr:row>13</xdr:row>
      <xdr:rowOff>48184</xdr:rowOff>
    </xdr:from>
    <xdr:to>
      <xdr:col>15</xdr:col>
      <xdr:colOff>466725</xdr:colOff>
      <xdr:row>28</xdr:row>
      <xdr:rowOff>57149</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5042</xdr:colOff>
      <xdr:row>13</xdr:row>
      <xdr:rowOff>16811</xdr:rowOff>
    </xdr:from>
    <xdr:to>
      <xdr:col>6</xdr:col>
      <xdr:colOff>514350</xdr:colOff>
      <xdr:row>27</xdr:row>
      <xdr:rowOff>171451</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57150</xdr:colOff>
      <xdr:row>3</xdr:row>
      <xdr:rowOff>0</xdr:rowOff>
    </xdr:from>
    <xdr:to>
      <xdr:col>14</xdr:col>
      <xdr:colOff>257174</xdr:colOff>
      <xdr:row>27</xdr:row>
      <xdr:rowOff>104775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7</xdr:row>
      <xdr:rowOff>138112</xdr:rowOff>
    </xdr:from>
    <xdr:to>
      <xdr:col>13</xdr:col>
      <xdr:colOff>304800</xdr:colOff>
      <xdr:row>22</xdr:row>
      <xdr:rowOff>23812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5</xdr:col>
      <xdr:colOff>66675</xdr:colOff>
      <xdr:row>1</xdr:row>
      <xdr:rowOff>71437</xdr:rowOff>
    </xdr:from>
    <xdr:to>
      <xdr:col>12</xdr:col>
      <xdr:colOff>371475</xdr:colOff>
      <xdr:row>15</xdr:row>
      <xdr:rowOff>147637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4</xdr:col>
      <xdr:colOff>171450</xdr:colOff>
      <xdr:row>2</xdr:row>
      <xdr:rowOff>80962</xdr:rowOff>
    </xdr:from>
    <xdr:to>
      <xdr:col>11</xdr:col>
      <xdr:colOff>476250</xdr:colOff>
      <xdr:row>16</xdr:row>
      <xdr:rowOff>157162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4</xdr:col>
      <xdr:colOff>523875</xdr:colOff>
      <xdr:row>2</xdr:row>
      <xdr:rowOff>176212</xdr:rowOff>
    </xdr:from>
    <xdr:to>
      <xdr:col>12</xdr:col>
      <xdr:colOff>219075</xdr:colOff>
      <xdr:row>17</xdr:row>
      <xdr:rowOff>61912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19050</xdr:colOff>
      <xdr:row>10</xdr:row>
      <xdr:rowOff>23811</xdr:rowOff>
    </xdr:from>
    <xdr:to>
      <xdr:col>8</xdr:col>
      <xdr:colOff>600075</xdr:colOff>
      <xdr:row>26</xdr:row>
      <xdr:rowOff>28574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333375</xdr:colOff>
      <xdr:row>6</xdr:row>
      <xdr:rowOff>176212</xdr:rowOff>
    </xdr:from>
    <xdr:to>
      <xdr:col>7</xdr:col>
      <xdr:colOff>590550</xdr:colOff>
      <xdr:row>21</xdr:row>
      <xdr:rowOff>61912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38100</xdr:colOff>
      <xdr:row>6</xdr:row>
      <xdr:rowOff>80962</xdr:rowOff>
    </xdr:from>
    <xdr:to>
      <xdr:col>7</xdr:col>
      <xdr:colOff>371475</xdr:colOff>
      <xdr:row>20</xdr:row>
      <xdr:rowOff>157162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161925</xdr:colOff>
      <xdr:row>9</xdr:row>
      <xdr:rowOff>52387</xdr:rowOff>
    </xdr:from>
    <xdr:to>
      <xdr:col>5</xdr:col>
      <xdr:colOff>390525</xdr:colOff>
      <xdr:row>23</xdr:row>
      <xdr:rowOff>128587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104775</xdr:colOff>
      <xdr:row>8</xdr:row>
      <xdr:rowOff>119062</xdr:rowOff>
    </xdr:from>
    <xdr:to>
      <xdr:col>6</xdr:col>
      <xdr:colOff>0</xdr:colOff>
      <xdr:row>23</xdr:row>
      <xdr:rowOff>4762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590550</xdr:colOff>
      <xdr:row>8</xdr:row>
      <xdr:rowOff>42862</xdr:rowOff>
    </xdr:from>
    <xdr:to>
      <xdr:col>8</xdr:col>
      <xdr:colOff>285750</xdr:colOff>
      <xdr:row>22</xdr:row>
      <xdr:rowOff>119062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13</xdr:row>
      <xdr:rowOff>114300</xdr:rowOff>
    </xdr:from>
    <xdr:to>
      <xdr:col>15</xdr:col>
      <xdr:colOff>323850</xdr:colOff>
      <xdr:row>33</xdr:row>
      <xdr:rowOff>114300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95250</xdr:colOff>
      <xdr:row>7</xdr:row>
      <xdr:rowOff>80962</xdr:rowOff>
    </xdr:from>
    <xdr:to>
      <xdr:col>5</xdr:col>
      <xdr:colOff>419100</xdr:colOff>
      <xdr:row>24</xdr:row>
      <xdr:rowOff>71437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76200</xdr:colOff>
      <xdr:row>8</xdr:row>
      <xdr:rowOff>80962</xdr:rowOff>
    </xdr:from>
    <xdr:to>
      <xdr:col>5</xdr:col>
      <xdr:colOff>371475</xdr:colOff>
      <xdr:row>25</xdr:row>
      <xdr:rowOff>71437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12</xdr:row>
      <xdr:rowOff>138112</xdr:rowOff>
    </xdr:from>
    <xdr:to>
      <xdr:col>6</xdr:col>
      <xdr:colOff>466725</xdr:colOff>
      <xdr:row>27</xdr:row>
      <xdr:rowOff>23812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57150</xdr:colOff>
      <xdr:row>7</xdr:row>
      <xdr:rowOff>90487</xdr:rowOff>
    </xdr:from>
    <xdr:to>
      <xdr:col>6</xdr:col>
      <xdr:colOff>9525</xdr:colOff>
      <xdr:row>21</xdr:row>
      <xdr:rowOff>166687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38099</xdr:colOff>
      <xdr:row>4</xdr:row>
      <xdr:rowOff>52387</xdr:rowOff>
    </xdr:from>
    <xdr:to>
      <xdr:col>7</xdr:col>
      <xdr:colOff>390524</xdr:colOff>
      <xdr:row>18</xdr:row>
      <xdr:rowOff>180975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7</xdr:col>
      <xdr:colOff>485775</xdr:colOff>
      <xdr:row>13</xdr:row>
      <xdr:rowOff>4762</xdr:rowOff>
    </xdr:from>
    <xdr:to>
      <xdr:col>15</xdr:col>
      <xdr:colOff>180975</xdr:colOff>
      <xdr:row>27</xdr:row>
      <xdr:rowOff>80962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4</xdr:col>
      <xdr:colOff>123825</xdr:colOff>
      <xdr:row>1</xdr:row>
      <xdr:rowOff>52387</xdr:rowOff>
    </xdr:from>
    <xdr:to>
      <xdr:col>11</xdr:col>
      <xdr:colOff>333375</xdr:colOff>
      <xdr:row>15</xdr:row>
      <xdr:rowOff>128587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5</xdr:col>
      <xdr:colOff>66675</xdr:colOff>
      <xdr:row>0</xdr:row>
      <xdr:rowOff>80962</xdr:rowOff>
    </xdr:from>
    <xdr:to>
      <xdr:col>12</xdr:col>
      <xdr:colOff>371475</xdr:colOff>
      <xdr:row>14</xdr:row>
      <xdr:rowOff>157162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14</xdr:col>
      <xdr:colOff>523875</xdr:colOff>
      <xdr:row>2</xdr:row>
      <xdr:rowOff>23812</xdr:rowOff>
    </xdr:from>
    <xdr:to>
      <xdr:col>22</xdr:col>
      <xdr:colOff>219075</xdr:colOff>
      <xdr:row>16</xdr:row>
      <xdr:rowOff>100012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19050</xdr:colOff>
      <xdr:row>0</xdr:row>
      <xdr:rowOff>123824</xdr:rowOff>
    </xdr:from>
    <xdr:to>
      <xdr:col>24</xdr:col>
      <xdr:colOff>352425</xdr:colOff>
      <xdr:row>17</xdr:row>
      <xdr:rowOff>95249</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24</xdr:row>
      <xdr:rowOff>123825</xdr:rowOff>
    </xdr:from>
    <xdr:to>
      <xdr:col>13</xdr:col>
      <xdr:colOff>171450</xdr:colOff>
      <xdr:row>44</xdr:row>
      <xdr:rowOff>123825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561975</xdr:colOff>
      <xdr:row>0</xdr:row>
      <xdr:rowOff>9525</xdr:rowOff>
    </xdr:from>
    <xdr:to>
      <xdr:col>13</xdr:col>
      <xdr:colOff>142875</xdr:colOff>
      <xdr:row>24</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26</xdr:row>
      <xdr:rowOff>57150</xdr:rowOff>
    </xdr:from>
    <xdr:to>
      <xdr:col>12</xdr:col>
      <xdr:colOff>104775</xdr:colOff>
      <xdr:row>36</xdr:row>
      <xdr:rowOff>134470</xdr:rowOff>
    </xdr:to>
    <xdr:sp macro="" textlink="">
      <xdr:nvSpPr>
        <xdr:cNvPr id="3" name="Text Box 5"/>
        <xdr:cNvSpPr txBox="1">
          <a:spLocks noChangeArrowheads="1"/>
        </xdr:cNvSpPr>
      </xdr:nvSpPr>
      <xdr:spPr bwMode="auto">
        <a:xfrm>
          <a:off x="4933950" y="4267200"/>
          <a:ext cx="4181475" cy="169657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Totalt antal gjorda högskoleprov 1989-2013 fördelade efter provdeltagarnas ålder.</a:t>
          </a:r>
          <a:r>
            <a:rPr lang="sv-SE" sz="1000" b="0" i="0" u="none" strike="noStrike" baseline="0">
              <a:solidFill>
                <a:srgbClr val="000000"/>
              </a:solidFill>
              <a:latin typeface="Arial"/>
              <a:cs typeface="Arial"/>
            </a:rPr>
            <a:t> Från 1991 då provet började användas även för dem med betyg från gymnasieskolan ökade antalet provdeltagare kraftigt. Den efterföljande minskningen mellan 1997 och 2002 sammanfaller med att kommunal vuxenutbildning byggdes ut och att möjligheten att läsa om gymnasiekurser för att höja betygen infördes 1997. Efter 2008 har antalet provdeltagare återigen ökat, sannolikt beroende på ändringar i antagningsreglerna som ökat provets roll i antagningen till högskolan.</a:t>
          </a:r>
          <a:endParaRPr lang="sv-SE"/>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228599</xdr:colOff>
      <xdr:row>0</xdr:row>
      <xdr:rowOff>114299</xdr:rowOff>
    </xdr:from>
    <xdr:to>
      <xdr:col>15</xdr:col>
      <xdr:colOff>171450</xdr:colOff>
      <xdr:row>21</xdr:row>
      <xdr:rowOff>161924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323850</xdr:colOff>
      <xdr:row>16</xdr:row>
      <xdr:rowOff>180975</xdr:rowOff>
    </xdr:from>
    <xdr:to>
      <xdr:col>14</xdr:col>
      <xdr:colOff>19050</xdr:colOff>
      <xdr:row>32</xdr:row>
      <xdr:rowOff>61912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0.00625</cdr:x>
      <cdr:y>0.02927</cdr:y>
    </cdr:from>
    <cdr:to>
      <cdr:x>0.16667</cdr:x>
      <cdr:y>0.0878</cdr:y>
    </cdr:to>
    <cdr:sp macro="" textlink="">
      <cdr:nvSpPr>
        <cdr:cNvPr id="2" name="textruta 1"/>
        <cdr:cNvSpPr txBox="1"/>
      </cdr:nvSpPr>
      <cdr:spPr>
        <a:xfrm xmlns:a="http://schemas.openxmlformats.org/drawingml/2006/main">
          <a:off x="28575" y="85724"/>
          <a:ext cx="733425" cy="171451"/>
        </a:xfrm>
        <a:prstGeom xmlns:a="http://schemas.openxmlformats.org/drawingml/2006/main" prst="rect">
          <a:avLst/>
        </a:prstGeom>
      </cdr:spPr>
      <cdr:txBody>
        <a:bodyPr xmlns:a="http://schemas.openxmlformats.org/drawingml/2006/main" vertOverflow="clip" wrap="square" lIns="0" tIns="0" bIns="0" rtlCol="0" anchor="t"/>
        <a:lstStyle xmlns:a="http://schemas.openxmlformats.org/drawingml/2006/main"/>
        <a:p xmlns:a="http://schemas.openxmlformats.org/drawingml/2006/main">
          <a:pPr algn="l"/>
          <a:r>
            <a:rPr lang="sv-SE" sz="1000" b="1"/>
            <a:t>Procent</a:t>
          </a: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591208</xdr:colOff>
      <xdr:row>2</xdr:row>
      <xdr:rowOff>178254</xdr:rowOff>
    </xdr:from>
    <xdr:to>
      <xdr:col>11</xdr:col>
      <xdr:colOff>407277</xdr:colOff>
      <xdr:row>19</xdr:row>
      <xdr:rowOff>144916</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gdalena.IN\AppData\Local\Microsoft\Windows\Temporary%20Internet%20Files\Content.Outlook\E5HW3QCV\Underlag%20till%20tabeller%20och%20diagra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agdalena.IN\AppData\Local\Microsoft\Windows\Temporary%20Internet%20Files\Content.Outlook\E5HW3QCV\Underlag%20figurer%20faktaruta%20l&#228;rarutbildning.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L&#228;rarutbildning\Statistiskanalys%20underlag\Slut%20dokument\Figurer%20L&#228;rarutbilsningsanalys%20jan%202014%20rev%201%2018%20febru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gdalena.IN\AppData\Local\Microsoft\Windows\Temporary%20Internet%20Files\Content.Outlook\E5HW3QCV\Underlag%20till%20tabeller%20och%20diagram%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gdalena.IN\AppData\Local\Microsoft\Windows\Temporary%20Internet%20Files\Content.Outlook\E5HW3QCV\Kopia%20av%20TOBBE%202014%201402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gdalena.IN\AppData\Local\Microsoft\Windows\Temporary%20Internet%20Files\Content.Outlook\E5HW3QCV\Kopia%20av%20Fig%20underlag%20&#197;R2014%20Nyb%20TL%201403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gdalena.IN\AppData\Local\Microsoft\Windows\Temporary%20Internet%20Files\Content.Outlook\E5HW3QCV\HD%20tv&#229;%20figurer%20grund%20avancerad%20niv&#229;%20till%20Magdalena%202014%20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agdalena.IN\AppData\Local\Microsoft\Windows\Temporary%20Internet%20Files\Content.Outlook\E5HW3QCV\Figurunderlag%20Studenterna%20&#197;rsrapport%2020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ariek\AppData\Local\Microsoft\Windows\Temporary%20Internet%20Files\Content.Outlook\AR6KTMQT\&#197;rsrapporten%2020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xamina%20och%20examinerade\Statistiska%20analyser\Analys%20examina%202012-13%20diagram.dotx.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ariek\AppData\Local\Microsoft\Windows\Temporary%20Internet%20Files\Content.Outlook\AR6KTMQT\EX_Kohort_2012L13_UK&#196;mbetet%20till%20&#197;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al sökande och antagna"/>
      <sheetName val="Könsfördelning"/>
      <sheetName val="Inriktning och ålder"/>
      <sheetName val="Internationella antagningsomgån"/>
    </sheetNames>
    <sheetDataSet>
      <sheetData sheetId="0">
        <row r="2">
          <cell r="B2" t="str">
            <v>Antal sökande per antagen</v>
          </cell>
          <cell r="C2" t="str">
            <v>Antal sökande</v>
          </cell>
          <cell r="D2" t="str">
            <v>Antal antagna</v>
          </cell>
        </row>
        <row r="3">
          <cell r="A3" t="str">
            <v>2003</v>
          </cell>
          <cell r="B3">
            <v>1.8301886792452831</v>
          </cell>
          <cell r="C3">
            <v>97000</v>
          </cell>
          <cell r="D3">
            <v>53000</v>
          </cell>
        </row>
        <row r="4">
          <cell r="A4" t="str">
            <v>2004</v>
          </cell>
          <cell r="B4">
            <v>1.9215686274509804</v>
          </cell>
          <cell r="C4">
            <v>98000</v>
          </cell>
          <cell r="D4">
            <v>51000</v>
          </cell>
        </row>
        <row r="5">
          <cell r="A5" t="str">
            <v>2005</v>
          </cell>
          <cell r="B5">
            <v>1.9411764705882353</v>
          </cell>
          <cell r="C5">
            <v>99000</v>
          </cell>
          <cell r="D5">
            <v>51000</v>
          </cell>
        </row>
        <row r="6">
          <cell r="A6" t="str">
            <v>2006</v>
          </cell>
          <cell r="B6">
            <v>1.7959183673469388</v>
          </cell>
          <cell r="C6">
            <v>88000</v>
          </cell>
          <cell r="D6">
            <v>49000</v>
          </cell>
        </row>
        <row r="7">
          <cell r="A7" t="str">
            <v>2007</v>
          </cell>
          <cell r="B7">
            <v>1.82</v>
          </cell>
          <cell r="C7">
            <v>91000</v>
          </cell>
          <cell r="D7">
            <v>50000</v>
          </cell>
        </row>
        <row r="8">
          <cell r="A8" t="str">
            <v>2008</v>
          </cell>
          <cell r="B8">
            <v>1.8431372549019607</v>
          </cell>
          <cell r="C8">
            <v>94000</v>
          </cell>
          <cell r="D8">
            <v>51000</v>
          </cell>
        </row>
        <row r="9">
          <cell r="A9" t="str">
            <v>2009</v>
          </cell>
          <cell r="B9">
            <v>1.90625</v>
          </cell>
          <cell r="C9">
            <v>122000</v>
          </cell>
          <cell r="D9">
            <v>64000</v>
          </cell>
        </row>
        <row r="10">
          <cell r="A10" t="str">
            <v>2010</v>
          </cell>
          <cell r="B10">
            <v>1.935483870967742</v>
          </cell>
          <cell r="C10">
            <v>120000</v>
          </cell>
          <cell r="D10">
            <v>62000</v>
          </cell>
        </row>
        <row r="11">
          <cell r="A11" t="str">
            <v>2011</v>
          </cell>
          <cell r="B11">
            <v>1.9830508474576272</v>
          </cell>
          <cell r="C11">
            <v>117000</v>
          </cell>
          <cell r="D11">
            <v>59000</v>
          </cell>
        </row>
        <row r="12">
          <cell r="A12" t="str">
            <v>2012</v>
          </cell>
          <cell r="B12">
            <v>2.1</v>
          </cell>
          <cell r="C12">
            <v>126000</v>
          </cell>
          <cell r="D12">
            <v>60000</v>
          </cell>
        </row>
        <row r="13">
          <cell r="A13" t="str">
            <v>2013</v>
          </cell>
          <cell r="B13">
            <v>2.2711864406779663</v>
          </cell>
          <cell r="C13">
            <v>134000</v>
          </cell>
          <cell r="D13">
            <v>59000</v>
          </cell>
        </row>
      </sheetData>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Lär 1"/>
      <sheetName val="Figur Lär 1"/>
      <sheetName val="Figur Lär 2"/>
      <sheetName val="Tabell Lär 2"/>
    </sheetNames>
    <sheetDataSet>
      <sheetData sheetId="0"/>
      <sheetData sheetId="1">
        <row r="3">
          <cell r="A3" t="str">
            <v>2003 HT</v>
          </cell>
          <cell r="B3">
            <v>11402</v>
          </cell>
        </row>
        <row r="4">
          <cell r="A4" t="str">
            <v>2004 VT</v>
          </cell>
          <cell r="C4">
            <v>2967</v>
          </cell>
        </row>
        <row r="5">
          <cell r="A5" t="str">
            <v>2004 HT</v>
          </cell>
          <cell r="B5">
            <v>10540</v>
          </cell>
        </row>
        <row r="6">
          <cell r="A6" t="str">
            <v>2005 VT</v>
          </cell>
          <cell r="C6">
            <v>2324</v>
          </cell>
        </row>
        <row r="7">
          <cell r="A7" t="str">
            <v>2005 HT</v>
          </cell>
          <cell r="B7">
            <v>10283</v>
          </cell>
        </row>
        <row r="8">
          <cell r="A8" t="str">
            <v>2006 VT</v>
          </cell>
          <cell r="C8">
            <v>2704</v>
          </cell>
        </row>
        <row r="9">
          <cell r="A9" t="str">
            <v>2006 HT</v>
          </cell>
          <cell r="B9">
            <v>9665</v>
          </cell>
        </row>
        <row r="10">
          <cell r="A10" t="str">
            <v>2007 VT</v>
          </cell>
          <cell r="C10">
            <v>2435</v>
          </cell>
        </row>
        <row r="11">
          <cell r="A11" t="str">
            <v>2007 HT</v>
          </cell>
          <cell r="B11">
            <v>9202</v>
          </cell>
        </row>
        <row r="12">
          <cell r="A12" t="str">
            <v>2008 VT</v>
          </cell>
          <cell r="C12">
            <v>2263</v>
          </cell>
        </row>
        <row r="13">
          <cell r="A13" t="str">
            <v>2008 HT</v>
          </cell>
          <cell r="B13">
            <v>8183</v>
          </cell>
        </row>
        <row r="14">
          <cell r="A14" t="str">
            <v>2009 VT</v>
          </cell>
          <cell r="C14">
            <v>2259</v>
          </cell>
        </row>
        <row r="15">
          <cell r="A15" t="str">
            <v>2009 HT</v>
          </cell>
          <cell r="B15">
            <v>9840</v>
          </cell>
        </row>
        <row r="16">
          <cell r="A16" t="str">
            <v>2010 VT</v>
          </cell>
          <cell r="C16">
            <v>2561</v>
          </cell>
        </row>
        <row r="17">
          <cell r="A17" t="str">
            <v>2010 HT</v>
          </cell>
          <cell r="B17">
            <v>9650</v>
          </cell>
        </row>
        <row r="18">
          <cell r="A18" t="str">
            <v>2011 VT</v>
          </cell>
          <cell r="C18">
            <v>2680</v>
          </cell>
        </row>
        <row r="19">
          <cell r="A19" t="str">
            <v>2011 HT</v>
          </cell>
          <cell r="B19">
            <v>8224</v>
          </cell>
        </row>
        <row r="20">
          <cell r="A20" t="str">
            <v>2012 VT</v>
          </cell>
          <cell r="C20">
            <v>2538</v>
          </cell>
        </row>
        <row r="21">
          <cell r="A21" t="str">
            <v>2012 HT</v>
          </cell>
          <cell r="B21">
            <v>9010</v>
          </cell>
        </row>
        <row r="22">
          <cell r="A22" t="str">
            <v>2013 VT</v>
          </cell>
          <cell r="C22">
            <v>2588</v>
          </cell>
        </row>
        <row r="23">
          <cell r="A23" t="str">
            <v>2013 HT</v>
          </cell>
          <cell r="B23">
            <v>8980</v>
          </cell>
        </row>
      </sheetData>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veck BEHÖIG 1handssök"/>
      <sheetName val="Tab 1 JÄMFÖR SÖK ANTAG NYB"/>
      <sheetName val="Jämförelse ANTAG &amp; NYBÖRJARE "/>
      <sheetName val="Tab 3 NYBÖRJARE PROGNOS"/>
      <sheetName val="Fig 1Två NYBörjar tidsserier"/>
      <sheetName val="Nybörjare per termin senaste 10"/>
      <sheetName val="Tab 2 o 5 Nyb läsår 1112 &amp; 1213"/>
      <sheetName val="NYb lärosäte STORA aktörer"/>
      <sheetName val="Bilaga 1Nybörjare per lärosäte"/>
      <sheetName val="Tab 6 Lärarexamina per verksom"/>
      <sheetName val="Fig 2 Lärarexam senaste 10 åren"/>
      <sheetName val="Fig 3 Könsfördel examinerade"/>
      <sheetName val="Underlag special &amp; specpedagog"/>
      <sheetName val="Tab 4 o 7 Specialärar  specped"/>
      <sheetName val="Kön per examenstyp"/>
      <sheetName val="Underlag jämf exam NYB"/>
      <sheetName val="Tab 8 Jämför endast 1 termin"/>
    </sheetNames>
    <sheetDataSet>
      <sheetData sheetId="0"/>
      <sheetData sheetId="1"/>
      <sheetData sheetId="2"/>
      <sheetData sheetId="3"/>
      <sheetData sheetId="4"/>
      <sheetData sheetId="5"/>
      <sheetData sheetId="6"/>
      <sheetData sheetId="7"/>
      <sheetData sheetId="8"/>
      <sheetData sheetId="9"/>
      <sheetData sheetId="10"/>
      <sheetData sheetId="11">
        <row r="2">
          <cell r="B2" t="str">
            <v>2003/04</v>
          </cell>
          <cell r="C2" t="str">
            <v>2004/05</v>
          </cell>
          <cell r="D2" t="str">
            <v>2005/06</v>
          </cell>
          <cell r="E2" t="str">
            <v>2006/07</v>
          </cell>
          <cell r="F2" t="str">
            <v>2007/08</v>
          </cell>
          <cell r="G2" t="str">
            <v>2008/09</v>
          </cell>
          <cell r="H2" t="str">
            <v>2009/10</v>
          </cell>
          <cell r="I2" t="str">
            <v>2010/11</v>
          </cell>
          <cell r="J2" t="str">
            <v>2011/12</v>
          </cell>
          <cell r="K2" t="str">
            <v>2012/13</v>
          </cell>
        </row>
        <row r="3">
          <cell r="A3" t="str">
            <v>Kvinnor</v>
          </cell>
          <cell r="B3">
            <v>6051</v>
          </cell>
          <cell r="C3">
            <v>6867</v>
          </cell>
          <cell r="D3">
            <v>7017</v>
          </cell>
          <cell r="E3">
            <v>7190</v>
          </cell>
          <cell r="F3">
            <v>7718</v>
          </cell>
          <cell r="G3">
            <v>6320</v>
          </cell>
          <cell r="H3">
            <v>6552</v>
          </cell>
          <cell r="I3">
            <v>9724</v>
          </cell>
          <cell r="J3">
            <v>5212</v>
          </cell>
          <cell r="K3">
            <v>6695</v>
          </cell>
        </row>
        <row r="4">
          <cell r="A4" t="str">
            <v>Män</v>
          </cell>
          <cell r="B4">
            <v>1768</v>
          </cell>
          <cell r="C4">
            <v>1624</v>
          </cell>
          <cell r="D4">
            <v>1668</v>
          </cell>
          <cell r="E4">
            <v>1800</v>
          </cell>
          <cell r="F4">
            <v>2415</v>
          </cell>
          <cell r="G4">
            <v>1800</v>
          </cell>
          <cell r="H4">
            <v>1763</v>
          </cell>
          <cell r="I4">
            <v>2691</v>
          </cell>
          <cell r="J4">
            <v>1285</v>
          </cell>
          <cell r="K4">
            <v>1555</v>
          </cell>
        </row>
      </sheetData>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al sökande och antagna"/>
      <sheetName val="Könsfördelning"/>
      <sheetName val="Inriktning och ålder"/>
      <sheetName val="Internationella antagningsomgån"/>
    </sheetNames>
    <sheetDataSet>
      <sheetData sheetId="0" refreshError="1"/>
      <sheetData sheetId="1">
        <row r="2">
          <cell r="B2" t="str">
            <v>Kvinnor</v>
          </cell>
          <cell r="C2" t="str">
            <v>Män</v>
          </cell>
        </row>
        <row r="3">
          <cell r="A3" t="str">
            <v>Tandhygienistexamen</v>
          </cell>
          <cell r="B3">
            <v>945</v>
          </cell>
          <cell r="C3">
            <v>82</v>
          </cell>
        </row>
        <row r="4">
          <cell r="A4" t="str">
            <v>Studie- och yrkesvägledarexamen</v>
          </cell>
          <cell r="B4">
            <v>862</v>
          </cell>
          <cell r="C4">
            <v>172</v>
          </cell>
        </row>
        <row r="5">
          <cell r="A5" t="str">
            <v>Arkitektexamen</v>
          </cell>
          <cell r="B5">
            <v>1146</v>
          </cell>
          <cell r="C5">
            <v>797</v>
          </cell>
        </row>
        <row r="6">
          <cell r="A6" t="str">
            <v>Sjukgymnastexamen</v>
          </cell>
          <cell r="B6">
            <v>1542</v>
          </cell>
          <cell r="C6">
            <v>956</v>
          </cell>
        </row>
        <row r="7">
          <cell r="A7" t="str">
            <v>Civilekonomexamen</v>
          </cell>
          <cell r="B7">
            <v>1456</v>
          </cell>
          <cell r="C7">
            <v>1500</v>
          </cell>
        </row>
        <row r="8">
          <cell r="A8" t="str">
            <v>Grundlärarexamen</v>
          </cell>
          <cell r="B8">
            <v>2885</v>
          </cell>
          <cell r="C8">
            <v>924</v>
          </cell>
        </row>
        <row r="9">
          <cell r="A9" t="str">
            <v>Specialistsjuksköterskeexamen</v>
          </cell>
          <cell r="B9">
            <v>3343</v>
          </cell>
          <cell r="C9">
            <v>588</v>
          </cell>
        </row>
        <row r="10">
          <cell r="A10" t="str">
            <v>Ämneslärarexamen</v>
          </cell>
          <cell r="B10">
            <v>2036</v>
          </cell>
          <cell r="C10">
            <v>1903</v>
          </cell>
        </row>
        <row r="11">
          <cell r="A11" t="str">
            <v>Läkarexamen</v>
          </cell>
          <cell r="B11">
            <v>2951</v>
          </cell>
          <cell r="C11">
            <v>2055</v>
          </cell>
        </row>
        <row r="12">
          <cell r="A12" t="str">
            <v>Psykologexamen</v>
          </cell>
          <cell r="B12">
            <v>3636</v>
          </cell>
          <cell r="C12">
            <v>1470</v>
          </cell>
        </row>
        <row r="13">
          <cell r="A13" t="str">
            <v>Högskoleingenjörsexamen</v>
          </cell>
          <cell r="B13">
            <v>1322</v>
          </cell>
          <cell r="C13">
            <v>3997</v>
          </cell>
        </row>
        <row r="14">
          <cell r="A14" t="str">
            <v>Förskollärarexamen</v>
          </cell>
          <cell r="B14">
            <v>5574</v>
          </cell>
          <cell r="C14">
            <v>513</v>
          </cell>
        </row>
        <row r="15">
          <cell r="A15" t="str">
            <v>Socionomexamen</v>
          </cell>
          <cell r="B15">
            <v>5436</v>
          </cell>
          <cell r="C15">
            <v>1029</v>
          </cell>
        </row>
        <row r="16">
          <cell r="A16" t="str">
            <v>Juristexamen</v>
          </cell>
          <cell r="B16">
            <v>4036</v>
          </cell>
          <cell r="C16">
            <v>2507</v>
          </cell>
        </row>
        <row r="17">
          <cell r="A17" t="str">
            <v>Sjuksköterskeexamen</v>
          </cell>
          <cell r="B17">
            <v>6826</v>
          </cell>
          <cell r="C17">
            <v>1150</v>
          </cell>
        </row>
        <row r="18">
          <cell r="A18" t="str">
            <v>Civilingenjörsexamen</v>
          </cell>
          <cell r="B18">
            <v>3270</v>
          </cell>
          <cell r="C18">
            <v>8163</v>
          </cell>
        </row>
      </sheetData>
      <sheetData sheetId="2">
        <row r="4">
          <cell r="B4">
            <v>-19</v>
          </cell>
          <cell r="C4">
            <v>20</v>
          </cell>
          <cell r="D4">
            <v>21</v>
          </cell>
          <cell r="E4">
            <v>22</v>
          </cell>
          <cell r="F4">
            <v>23</v>
          </cell>
          <cell r="G4">
            <v>24</v>
          </cell>
          <cell r="H4" t="str">
            <v>25-29</v>
          </cell>
          <cell r="I4" t="str">
            <v>30-34</v>
          </cell>
          <cell r="J4" t="str">
            <v>35-39</v>
          </cell>
          <cell r="K4" t="str">
            <v>40-</v>
          </cell>
          <cell r="L4" t="str">
            <v>Totalt</v>
          </cell>
        </row>
        <row r="5">
          <cell r="A5" t="str">
            <v xml:space="preserve"> Teknik och tillverkning</v>
          </cell>
          <cell r="B5">
            <v>6716</v>
          </cell>
          <cell r="C5">
            <v>4602</v>
          </cell>
          <cell r="D5">
            <v>3146</v>
          </cell>
          <cell r="E5">
            <v>2306</v>
          </cell>
          <cell r="F5">
            <v>1935</v>
          </cell>
          <cell r="G5">
            <v>1367</v>
          </cell>
          <cell r="H5">
            <v>3162</v>
          </cell>
          <cell r="I5">
            <v>1115</v>
          </cell>
          <cell r="J5">
            <v>555</v>
          </cell>
          <cell r="K5">
            <v>558</v>
          </cell>
          <cell r="L5">
            <v>25462</v>
          </cell>
        </row>
        <row r="6">
          <cell r="A6" t="str">
            <v xml:space="preserve"> Hälso- och sjukvård samt social omsorg</v>
          </cell>
          <cell r="B6">
            <v>4951</v>
          </cell>
          <cell r="C6">
            <v>4345</v>
          </cell>
          <cell r="D6">
            <v>3710</v>
          </cell>
          <cell r="E6">
            <v>3075</v>
          </cell>
          <cell r="F6">
            <v>2629</v>
          </cell>
          <cell r="G6">
            <v>2192</v>
          </cell>
          <cell r="H6">
            <v>7034</v>
          </cell>
          <cell r="I6">
            <v>3895</v>
          </cell>
          <cell r="J6">
            <v>2689</v>
          </cell>
          <cell r="K6">
            <v>3731</v>
          </cell>
          <cell r="L6">
            <v>38251</v>
          </cell>
        </row>
        <row r="7">
          <cell r="A7" t="str">
            <v xml:space="preserve"> Samhällsvetenskap, juridik, handel, administration</v>
          </cell>
          <cell r="B7">
            <v>8401</v>
          </cell>
          <cell r="C7">
            <v>8131</v>
          </cell>
          <cell r="D7">
            <v>7329</v>
          </cell>
          <cell r="E7">
            <v>5871</v>
          </cell>
          <cell r="F7">
            <v>4757</v>
          </cell>
          <cell r="G7">
            <v>3728</v>
          </cell>
          <cell r="H7">
            <v>8753</v>
          </cell>
          <cell r="I7">
            <v>3008</v>
          </cell>
          <cell r="J7">
            <v>1594</v>
          </cell>
          <cell r="K7">
            <v>1769</v>
          </cell>
          <cell r="L7">
            <v>53341</v>
          </cell>
        </row>
        <row r="8">
          <cell r="A8" t="str">
            <v xml:space="preserve"> Pedagogik och lärarutbildning</v>
          </cell>
          <cell r="B8">
            <v>1387</v>
          </cell>
          <cell r="C8">
            <v>1818</v>
          </cell>
          <cell r="D8">
            <v>1717</v>
          </cell>
          <cell r="E8">
            <v>1469</v>
          </cell>
          <cell r="F8">
            <v>1185</v>
          </cell>
          <cell r="G8">
            <v>940</v>
          </cell>
          <cell r="H8">
            <v>2732</v>
          </cell>
          <cell r="I8">
            <v>1707</v>
          </cell>
          <cell r="J8">
            <v>1439</v>
          </cell>
          <cell r="K8">
            <v>2717</v>
          </cell>
          <cell r="L8">
            <v>17111</v>
          </cell>
        </row>
        <row r="9">
          <cell r="A9" t="str">
            <v xml:space="preserve"> Naturvetenskap, matematik och data</v>
          </cell>
          <cell r="B9">
            <v>1560</v>
          </cell>
          <cell r="C9">
            <v>1433</v>
          </cell>
          <cell r="D9">
            <v>1299</v>
          </cell>
          <cell r="E9">
            <v>1186</v>
          </cell>
          <cell r="F9">
            <v>996</v>
          </cell>
          <cell r="G9">
            <v>771</v>
          </cell>
          <cell r="H9">
            <v>2189</v>
          </cell>
          <cell r="I9">
            <v>868</v>
          </cell>
          <cell r="J9">
            <v>463</v>
          </cell>
          <cell r="K9">
            <v>405</v>
          </cell>
          <cell r="L9">
            <v>11170</v>
          </cell>
        </row>
        <row r="10">
          <cell r="A10" t="str">
            <v xml:space="preserve"> Humaniora och konst</v>
          </cell>
          <cell r="B10">
            <v>1110</v>
          </cell>
          <cell r="C10">
            <v>1262</v>
          </cell>
          <cell r="D10">
            <v>1242</v>
          </cell>
          <cell r="E10">
            <v>1258</v>
          </cell>
          <cell r="F10">
            <v>1077</v>
          </cell>
          <cell r="G10">
            <v>911</v>
          </cell>
          <cell r="H10">
            <v>2513</v>
          </cell>
          <cell r="I10">
            <v>748</v>
          </cell>
          <cell r="J10">
            <v>370</v>
          </cell>
          <cell r="K10">
            <v>531</v>
          </cell>
          <cell r="L10">
            <v>11022</v>
          </cell>
        </row>
        <row r="11">
          <cell r="A11" t="str">
            <v>Tjänster, Lantbruk och skogsbruk samt djursjukvård och allmän utbildning</v>
          </cell>
          <cell r="B11">
            <v>2302</v>
          </cell>
          <cell r="C11">
            <v>2071</v>
          </cell>
          <cell r="D11">
            <v>1771</v>
          </cell>
          <cell r="E11">
            <v>1506</v>
          </cell>
          <cell r="F11">
            <v>1220</v>
          </cell>
          <cell r="G11">
            <v>982</v>
          </cell>
          <cell r="H11">
            <v>2073</v>
          </cell>
          <cell r="I11">
            <v>610</v>
          </cell>
          <cell r="J11">
            <v>334</v>
          </cell>
          <cell r="K11">
            <v>381</v>
          </cell>
          <cell r="L11">
            <v>13250</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s>
    <sheetDataSet>
      <sheetData sheetId="0">
        <row r="3">
          <cell r="B3" t="str">
            <v>Minst 25 år</v>
          </cell>
          <cell r="C3" t="str">
            <v>Högst 24 år</v>
          </cell>
        </row>
        <row r="16">
          <cell r="A16">
            <v>1989</v>
          </cell>
          <cell r="B16">
            <v>9011</v>
          </cell>
          <cell r="C16">
            <v>1915</v>
          </cell>
        </row>
        <row r="17">
          <cell r="B17">
            <v>11562</v>
          </cell>
          <cell r="C17">
            <v>29924</v>
          </cell>
        </row>
        <row r="18">
          <cell r="B18">
            <v>28166</v>
          </cell>
          <cell r="C18">
            <v>97285</v>
          </cell>
        </row>
        <row r="19">
          <cell r="B19">
            <v>34480</v>
          </cell>
          <cell r="C19">
            <v>110786</v>
          </cell>
        </row>
        <row r="20">
          <cell r="A20">
            <v>1993</v>
          </cell>
          <cell r="B20">
            <v>34870</v>
          </cell>
          <cell r="C20">
            <v>98683</v>
          </cell>
        </row>
        <row r="21">
          <cell r="B21">
            <v>31387</v>
          </cell>
          <cell r="C21">
            <v>98315</v>
          </cell>
        </row>
        <row r="22">
          <cell r="B22">
            <v>32494</v>
          </cell>
          <cell r="C22">
            <v>94817</v>
          </cell>
        </row>
        <row r="23">
          <cell r="B23">
            <v>37351</v>
          </cell>
          <cell r="C23">
            <v>101099</v>
          </cell>
        </row>
        <row r="24">
          <cell r="A24">
            <v>1997</v>
          </cell>
          <cell r="B24">
            <v>38510</v>
          </cell>
          <cell r="C24">
            <v>105169</v>
          </cell>
        </row>
        <row r="25">
          <cell r="B25">
            <v>38571</v>
          </cell>
          <cell r="C25">
            <v>91968</v>
          </cell>
        </row>
        <row r="26">
          <cell r="B26">
            <v>37817</v>
          </cell>
          <cell r="C26">
            <v>80311</v>
          </cell>
        </row>
        <row r="27">
          <cell r="B27">
            <v>31548</v>
          </cell>
          <cell r="C27">
            <v>69469</v>
          </cell>
        </row>
        <row r="28">
          <cell r="B28">
            <v>23686</v>
          </cell>
          <cell r="C28">
            <v>50469</v>
          </cell>
        </row>
        <row r="29">
          <cell r="A29">
            <v>2002</v>
          </cell>
          <cell r="B29">
            <v>22495</v>
          </cell>
          <cell r="C29">
            <v>46376</v>
          </cell>
        </row>
        <row r="30">
          <cell r="B30">
            <v>22795</v>
          </cell>
          <cell r="C30">
            <v>49272</v>
          </cell>
        </row>
        <row r="31">
          <cell r="B31">
            <v>23086</v>
          </cell>
          <cell r="C31">
            <v>54161</v>
          </cell>
        </row>
        <row r="32">
          <cell r="B32">
            <v>22427</v>
          </cell>
          <cell r="C32">
            <v>56784</v>
          </cell>
        </row>
        <row r="33">
          <cell r="B33">
            <v>18545</v>
          </cell>
          <cell r="C33">
            <v>52454</v>
          </cell>
        </row>
        <row r="34">
          <cell r="A34">
            <v>2007</v>
          </cell>
          <cell r="B34">
            <v>15914</v>
          </cell>
          <cell r="C34">
            <v>48784</v>
          </cell>
        </row>
        <row r="35">
          <cell r="B35">
            <v>13010</v>
          </cell>
          <cell r="C35">
            <v>51902</v>
          </cell>
        </row>
        <row r="36">
          <cell r="B36">
            <v>16268</v>
          </cell>
          <cell r="C36">
            <v>70427</v>
          </cell>
        </row>
        <row r="37">
          <cell r="B37">
            <v>19295</v>
          </cell>
          <cell r="C37">
            <v>82250</v>
          </cell>
        </row>
        <row r="38">
          <cell r="B38">
            <v>17999</v>
          </cell>
          <cell r="C38">
            <v>83992</v>
          </cell>
        </row>
        <row r="39">
          <cell r="B39">
            <v>16119</v>
          </cell>
          <cell r="C39">
            <v>84735</v>
          </cell>
        </row>
        <row r="40">
          <cell r="A40">
            <v>2013</v>
          </cell>
          <cell r="B40">
            <v>19819</v>
          </cell>
          <cell r="C40">
            <v>94293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Nyb sv-utl"/>
      <sheetName val="Fig.Andel nyb ålder"/>
      <sheetName val="Fig.Medianålder"/>
      <sheetName val="Fig.Ålderförd sv nyb"/>
      <sheetName val="Fig.Nybfrekv"/>
      <sheetName val="Fig.Bef utv 2030"/>
      <sheetName val="FigurAB"/>
      <sheetName val="Tab.Övg gy-hög (i text)"/>
      <sheetName val="Tab.Nyb gen pgm (i text)"/>
      <sheetName val="Tab.Nyb yrk pgm (i text)"/>
    </sheetNames>
    <sheetDataSet>
      <sheetData sheetId="0">
        <row r="3">
          <cell r="B3" t="str">
            <v>Svenska</v>
          </cell>
          <cell r="C3" t="str">
            <v>Inresande</v>
          </cell>
          <cell r="D3" t="str">
            <v>Samtliga</v>
          </cell>
        </row>
        <row r="4">
          <cell r="A4" t="str">
            <v>"2002/03"</v>
          </cell>
          <cell r="B4">
            <v>71303</v>
          </cell>
          <cell r="C4">
            <v>12200</v>
          </cell>
          <cell r="D4">
            <v>83503</v>
          </cell>
        </row>
        <row r="5">
          <cell r="A5" t="str">
            <v>"2003/04"</v>
          </cell>
          <cell r="B5">
            <v>68666</v>
          </cell>
          <cell r="C5">
            <v>14589</v>
          </cell>
          <cell r="D5">
            <v>83255</v>
          </cell>
        </row>
        <row r="6">
          <cell r="A6" t="str">
            <v>"2004/05"</v>
          </cell>
          <cell r="B6">
            <v>65294</v>
          </cell>
          <cell r="C6">
            <v>16351</v>
          </cell>
          <cell r="D6">
            <v>81645</v>
          </cell>
        </row>
        <row r="7">
          <cell r="A7" t="str">
            <v>"2005/06"</v>
          </cell>
          <cell r="B7">
            <v>64391</v>
          </cell>
          <cell r="C7">
            <v>18218</v>
          </cell>
          <cell r="D7">
            <v>82609</v>
          </cell>
        </row>
        <row r="8">
          <cell r="A8" t="str">
            <v>"2006/07"</v>
          </cell>
          <cell r="B8">
            <v>61659</v>
          </cell>
          <cell r="C8">
            <v>19117</v>
          </cell>
          <cell r="D8">
            <v>80776</v>
          </cell>
        </row>
        <row r="9">
          <cell r="A9" t="str">
            <v>"2007/08"</v>
          </cell>
          <cell r="B9">
            <v>64928</v>
          </cell>
          <cell r="C9">
            <v>21633</v>
          </cell>
          <cell r="D9">
            <v>86561</v>
          </cell>
        </row>
        <row r="10">
          <cell r="A10" t="str">
            <v>"2008/09"</v>
          </cell>
          <cell r="B10">
            <v>68895</v>
          </cell>
          <cell r="C10">
            <v>24221</v>
          </cell>
          <cell r="D10">
            <v>93116</v>
          </cell>
        </row>
        <row r="11">
          <cell r="A11" t="str">
            <v>"2009/10"</v>
          </cell>
          <cell r="B11">
            <v>80370</v>
          </cell>
          <cell r="C11">
            <v>26722</v>
          </cell>
          <cell r="D11">
            <v>107092</v>
          </cell>
        </row>
        <row r="12">
          <cell r="A12" t="str">
            <v>"2010/11"</v>
          </cell>
          <cell r="B12">
            <v>75250</v>
          </cell>
          <cell r="C12">
            <v>29235</v>
          </cell>
          <cell r="D12">
            <v>104485</v>
          </cell>
        </row>
        <row r="13">
          <cell r="A13" t="str">
            <v>"2011/12"</v>
          </cell>
          <cell r="B13">
            <v>70543</v>
          </cell>
          <cell r="C13">
            <v>20755</v>
          </cell>
          <cell r="D13">
            <v>91298</v>
          </cell>
        </row>
        <row r="14">
          <cell r="A14" t="str">
            <v>"2012/13"</v>
          </cell>
          <cell r="B14">
            <v>68799</v>
          </cell>
          <cell r="C14">
            <v>21612</v>
          </cell>
          <cell r="D14">
            <v>90411</v>
          </cell>
        </row>
      </sheetData>
      <sheetData sheetId="1">
        <row r="2">
          <cell r="B2" t="str">
            <v>-19 år</v>
          </cell>
          <cell r="C2" t="str">
            <v>-21 år</v>
          </cell>
          <cell r="D2" t="str">
            <v>-24 år</v>
          </cell>
        </row>
        <row r="4">
          <cell r="A4" t="str">
            <v>"1981"</v>
          </cell>
          <cell r="B4">
            <v>11.2858050931628</v>
          </cell>
          <cell r="C4">
            <v>22.400000000000002</v>
          </cell>
          <cell r="D4">
            <v>11.1</v>
          </cell>
        </row>
        <row r="5">
          <cell r="B5">
            <v>11.0860380734629</v>
          </cell>
          <cell r="C5">
            <v>22.7</v>
          </cell>
          <cell r="D5">
            <v>11</v>
          </cell>
        </row>
        <row r="6">
          <cell r="B6">
            <v>10.801595792546967</v>
          </cell>
          <cell r="C6">
            <v>22.174117364742585</v>
          </cell>
          <cell r="D6">
            <v>10.76460060192175</v>
          </cell>
        </row>
        <row r="7">
          <cell r="A7" t="str">
            <v>"1984"</v>
          </cell>
          <cell r="B7">
            <v>10.629373351629635</v>
          </cell>
          <cell r="C7">
            <v>22.04412523235332</v>
          </cell>
          <cell r="D7">
            <v>10.889219779471148</v>
          </cell>
        </row>
        <row r="8">
          <cell r="B8">
            <v>11.096545055598945</v>
          </cell>
          <cell r="C8">
            <v>20.764996838856035</v>
          </cell>
          <cell r="D8">
            <v>11.060284874855896</v>
          </cell>
        </row>
        <row r="9">
          <cell r="B9">
            <v>11.880769057589266</v>
          </cell>
          <cell r="C9">
            <v>19.153496330316536</v>
          </cell>
          <cell r="D9">
            <v>11.822234229366476</v>
          </cell>
        </row>
        <row r="10">
          <cell r="A10" t="str">
            <v>"1987"</v>
          </cell>
          <cell r="B10">
            <v>11.754020880361175</v>
          </cell>
          <cell r="C10">
            <v>19.404274830699769</v>
          </cell>
          <cell r="D10">
            <v>12.282202313769751</v>
          </cell>
        </row>
        <row r="11">
          <cell r="B11">
            <v>11.929363761759628</v>
          </cell>
          <cell r="C11">
            <v>20.19310982811739</v>
          </cell>
          <cell r="D11">
            <v>11.361928124819315</v>
          </cell>
        </row>
        <row r="12">
          <cell r="B12">
            <v>12.360655737704917</v>
          </cell>
          <cell r="C12">
            <v>20.898040783686525</v>
          </cell>
        </row>
        <row r="13">
          <cell r="A13" t="str">
            <v>"1990"</v>
          </cell>
          <cell r="B13">
            <v>15.300493055137995</v>
          </cell>
          <cell r="C13">
            <v>18.72106307498046</v>
          </cell>
        </row>
        <row r="14">
          <cell r="B14">
            <v>15.142316991421062</v>
          </cell>
          <cell r="C14">
            <v>18.298221696656547</v>
          </cell>
        </row>
        <row r="15">
          <cell r="B15">
            <v>15.061718958994152</v>
          </cell>
          <cell r="C15">
            <v>18.524859555929222</v>
          </cell>
        </row>
        <row r="16">
          <cell r="A16" t="str">
            <v>"1993"</v>
          </cell>
          <cell r="B16">
            <v>14.895662815276298</v>
          </cell>
        </row>
      </sheetData>
      <sheetData sheetId="2">
        <row r="10">
          <cell r="B10" t="str">
            <v>Svenska nybörjare</v>
          </cell>
        </row>
        <row r="11">
          <cell r="A11" t="str">
            <v>"2002/03"</v>
          </cell>
          <cell r="B11">
            <v>22.310087955483755</v>
          </cell>
        </row>
        <row r="12">
          <cell r="A12" t="str">
            <v>"2003/04"</v>
          </cell>
          <cell r="B12">
            <v>22.06416797488226</v>
          </cell>
        </row>
        <row r="13">
          <cell r="A13" t="str">
            <v>"2004/05"</v>
          </cell>
          <cell r="B13">
            <v>21.792496079141031</v>
          </cell>
        </row>
        <row r="14">
          <cell r="A14" t="str">
            <v>"2005/06"</v>
          </cell>
          <cell r="B14">
            <v>21.597222222222221</v>
          </cell>
        </row>
        <row r="15">
          <cell r="A15" t="str">
            <v>"2006/07"</v>
          </cell>
          <cell r="B15">
            <v>21.59813617344998</v>
          </cell>
        </row>
        <row r="16">
          <cell r="A16" t="str">
            <v>"2007/08"</v>
          </cell>
          <cell r="B16">
            <v>21.478239548853747</v>
          </cell>
        </row>
        <row r="17">
          <cell r="A17" t="str">
            <v>"2008/09"</v>
          </cell>
          <cell r="B17">
            <v>21.428412288930581</v>
          </cell>
        </row>
        <row r="18">
          <cell r="A18" t="str">
            <v>"2009/10"</v>
          </cell>
          <cell r="B18">
            <v>21.181967055196996</v>
          </cell>
        </row>
        <row r="19">
          <cell r="A19" t="str">
            <v>"2010/11"</v>
          </cell>
          <cell r="B19">
            <v>21.173997486576031</v>
          </cell>
        </row>
        <row r="20">
          <cell r="A20" t="str">
            <v>"2011/12"</v>
          </cell>
          <cell r="B20">
            <v>21.065115598478197</v>
          </cell>
        </row>
        <row r="21">
          <cell r="A21" t="str">
            <v>"2012/13"</v>
          </cell>
          <cell r="B21">
            <v>21.082045654082528</v>
          </cell>
        </row>
      </sheetData>
      <sheetData sheetId="3">
        <row r="4">
          <cell r="B4" t="str">
            <v>"1987/88"</v>
          </cell>
          <cell r="C4" t="str">
            <v>"1988/89"</v>
          </cell>
          <cell r="D4" t="str">
            <v>"1989/90"</v>
          </cell>
          <cell r="E4" t="str">
            <v>"1990/91"</v>
          </cell>
          <cell r="F4" t="str">
            <v>"1991/92"</v>
          </cell>
          <cell r="G4" t="str">
            <v>"1992/93"</v>
          </cell>
          <cell r="H4" t="str">
            <v>"1993/94"</v>
          </cell>
          <cell r="I4" t="str">
            <v>"1994/95"</v>
          </cell>
          <cell r="J4" t="str">
            <v>"1995/96"</v>
          </cell>
          <cell r="K4" t="str">
            <v>"1996/97"</v>
          </cell>
          <cell r="L4" t="str">
            <v>"1997/98"</v>
          </cell>
          <cell r="M4" t="str">
            <v>"1998/99"</v>
          </cell>
          <cell r="N4" t="str">
            <v>"1999/00"</v>
          </cell>
          <cell r="O4" t="str">
            <v>"2000/01"</v>
          </cell>
          <cell r="P4" t="str">
            <v>"2001/02"</v>
          </cell>
          <cell r="Q4" t="str">
            <v>"2002/03"</v>
          </cell>
          <cell r="R4" t="str">
            <v>"2003/04"</v>
          </cell>
          <cell r="S4" t="str">
            <v>"2004/05"</v>
          </cell>
          <cell r="T4" t="str">
            <v>"2005/06"</v>
          </cell>
          <cell r="U4" t="str">
            <v>"2006/07"</v>
          </cell>
          <cell r="V4" t="str">
            <v>"2007/08"</v>
          </cell>
          <cell r="W4" t="str">
            <v>"2008/09"</v>
          </cell>
          <cell r="X4" t="str">
            <v>"2009/10"</v>
          </cell>
          <cell r="Y4" t="str">
            <v>"2010/11"</v>
          </cell>
          <cell r="Z4" t="str">
            <v>"2011/12"</v>
          </cell>
          <cell r="AA4" t="str">
            <v>"2012/13"</v>
          </cell>
        </row>
        <row r="5">
          <cell r="A5" t="str">
            <v>Högst 21 år</v>
          </cell>
          <cell r="B5">
            <v>42.374454655156413</v>
          </cell>
          <cell r="C5">
            <v>43.334075228132654</v>
          </cell>
          <cell r="D5">
            <v>44.565217391304344</v>
          </cell>
          <cell r="E5">
            <v>46.009557234350531</v>
          </cell>
          <cell r="F5">
            <v>51.725906925613771</v>
          </cell>
          <cell r="G5">
            <v>53.819212221479106</v>
          </cell>
          <cell r="H5">
            <v>53.906171178745588</v>
          </cell>
          <cell r="I5">
            <v>53.176220878324877</v>
          </cell>
          <cell r="J5">
            <v>52.263900576089064</v>
          </cell>
          <cell r="K5">
            <v>51.906872125423845</v>
          </cell>
          <cell r="L5">
            <v>50.386633526650094</v>
          </cell>
          <cell r="M5">
            <v>50.948409228492629</v>
          </cell>
          <cell r="N5">
            <v>49.982246610716594</v>
          </cell>
          <cell r="O5">
            <v>50.266292701374006</v>
          </cell>
          <cell r="P5">
            <v>49.439753285850649</v>
          </cell>
          <cell r="Q5">
            <v>47.577240789307609</v>
          </cell>
          <cell r="R5">
            <v>49.52378178428917</v>
          </cell>
          <cell r="S5">
            <v>52.634238980610768</v>
          </cell>
          <cell r="T5">
            <v>55.246851268034348</v>
          </cell>
          <cell r="U5">
            <v>55.140368802607888</v>
          </cell>
          <cell r="V5">
            <v>56.554953178905862</v>
          </cell>
          <cell r="W5">
            <v>57.075259452790483</v>
          </cell>
          <cell r="X5">
            <v>60.566131641159636</v>
          </cell>
          <cell r="Y5">
            <v>59.607973421926907</v>
          </cell>
          <cell r="Z5">
            <v>60.61125838141276</v>
          </cell>
          <cell r="AA5">
            <v>60.954374336836295</v>
          </cell>
        </row>
        <row r="6">
          <cell r="A6" t="str">
            <v>22-29 år</v>
          </cell>
          <cell r="B6">
            <v>33.240508679105169</v>
          </cell>
          <cell r="C6">
            <v>33.458713554417983</v>
          </cell>
          <cell r="D6">
            <v>33.103535780747762</v>
          </cell>
          <cell r="E6">
            <v>32.573909939920284</v>
          </cell>
          <cell r="F6">
            <v>27.913155001832173</v>
          </cell>
          <cell r="G6">
            <v>27.515928050969762</v>
          </cell>
          <cell r="H6">
            <v>28.569026399865479</v>
          </cell>
          <cell r="I6">
            <v>28.888364806360865</v>
          </cell>
          <cell r="J6">
            <v>28.819017412130233</v>
          </cell>
          <cell r="K6">
            <v>28.851512404740319</v>
          </cell>
          <cell r="L6">
            <v>29.52223142778238</v>
          </cell>
          <cell r="M6">
            <v>28.820542140310756</v>
          </cell>
          <cell r="N6">
            <v>28.271465461588118</v>
          </cell>
          <cell r="O6">
            <v>27.864616160342869</v>
          </cell>
          <cell r="P6">
            <v>28.276672296056983</v>
          </cell>
          <cell r="Q6">
            <v>28.761763179669863</v>
          </cell>
          <cell r="R6">
            <v>27.712404974805583</v>
          </cell>
          <cell r="S6">
            <v>26.694642693049897</v>
          </cell>
          <cell r="T6">
            <v>25.461632836887137</v>
          </cell>
          <cell r="U6">
            <v>26.10648891483806</v>
          </cell>
          <cell r="V6">
            <v>25.773164120256283</v>
          </cell>
          <cell r="W6">
            <v>25.96705130996444</v>
          </cell>
          <cell r="X6">
            <v>25.392559412716189</v>
          </cell>
          <cell r="Y6">
            <v>26.160797342192694</v>
          </cell>
          <cell r="Z6">
            <v>26.586620926243569</v>
          </cell>
          <cell r="AA6">
            <v>27.022195090044914</v>
          </cell>
        </row>
        <row r="7">
          <cell r="A7" t="str">
            <v>Minst 30 år</v>
          </cell>
          <cell r="B7">
            <v>24.385036665738419</v>
          </cell>
          <cell r="C7">
            <v>23.20721121744937</v>
          </cell>
          <cell r="D7">
            <v>22.331246827947894</v>
          </cell>
          <cell r="E7">
            <v>21.416532825729181</v>
          </cell>
          <cell r="F7">
            <v>20.360938072554045</v>
          </cell>
          <cell r="G7">
            <v>18.664859727551125</v>
          </cell>
          <cell r="H7">
            <v>17.524802421388937</v>
          </cell>
          <cell r="I7">
            <v>17.935414315314254</v>
          </cell>
          <cell r="J7">
            <v>18.917082011780696</v>
          </cell>
          <cell r="K7">
            <v>19.241615469835835</v>
          </cell>
          <cell r="L7">
            <v>20.091135045567523</v>
          </cell>
          <cell r="M7">
            <v>20.231048631196611</v>
          </cell>
          <cell r="N7">
            <v>21.746287927695288</v>
          </cell>
          <cell r="O7">
            <v>21.869091138283121</v>
          </cell>
          <cell r="P7">
            <v>22.283574418092371</v>
          </cell>
          <cell r="Q7">
            <v>23.660996031022538</v>
          </cell>
          <cell r="R7">
            <v>22.763813240905247</v>
          </cell>
          <cell r="S7">
            <v>20.671118326339329</v>
          </cell>
          <cell r="T7">
            <v>19.291515895078508</v>
          </cell>
          <cell r="U7">
            <v>18.753142282554048</v>
          </cell>
          <cell r="V7">
            <v>17.671882700837852</v>
          </cell>
          <cell r="W7">
            <v>16.957689237245084</v>
          </cell>
          <cell r="X7">
            <v>14.041308946124175</v>
          </cell>
          <cell r="Y7">
            <v>14.231229235880399</v>
          </cell>
          <cell r="Z7">
            <v>12.802120692343678</v>
          </cell>
          <cell r="AA7">
            <v>12.023430573118796</v>
          </cell>
        </row>
      </sheetData>
      <sheetData sheetId="4">
        <row r="4">
          <cell r="B4" t="str">
            <v>Högst 24 år</v>
          </cell>
          <cell r="C4" t="str">
            <v>Samtliga</v>
          </cell>
          <cell r="D4" t="str">
            <v xml:space="preserve">Minst 25 år </v>
          </cell>
        </row>
        <row r="5">
          <cell r="A5" t="str">
            <v>1988/89</v>
          </cell>
          <cell r="B5">
            <v>24.343975898679577</v>
          </cell>
          <cell r="C5">
            <v>38.074717451492852</v>
          </cell>
          <cell r="D5">
            <v>13.730741552813274</v>
          </cell>
        </row>
        <row r="6">
          <cell r="A6" t="str">
            <v>1989/90</v>
          </cell>
          <cell r="B6">
            <v>26.267062581843998</v>
          </cell>
          <cell r="C6">
            <v>40.19332846619514</v>
          </cell>
          <cell r="D6">
            <v>13.926265884351142</v>
          </cell>
        </row>
        <row r="7">
          <cell r="A7" t="str">
            <v>1990/91</v>
          </cell>
          <cell r="B7">
            <v>28.752543259907174</v>
          </cell>
          <cell r="C7">
            <v>42.806379747073024</v>
          </cell>
          <cell r="D7">
            <v>14.053836487165849</v>
          </cell>
        </row>
        <row r="8">
          <cell r="A8" t="str">
            <v>1991/92</v>
          </cell>
          <cell r="B8">
            <v>32.031581373466764</v>
          </cell>
          <cell r="C8">
            <v>46.473824726708443</v>
          </cell>
          <cell r="D8">
            <v>14.442243353241679</v>
          </cell>
        </row>
        <row r="9">
          <cell r="A9" t="str">
            <v>1992/93</v>
          </cell>
          <cell r="B9">
            <v>34.412737640728956</v>
          </cell>
          <cell r="C9">
            <v>48.5107995537699</v>
          </cell>
          <cell r="D9">
            <v>14.098061913040944</v>
          </cell>
        </row>
        <row r="10">
          <cell r="A10" t="str">
            <v>1993/94</v>
          </cell>
          <cell r="B10">
            <v>36.278898530506041</v>
          </cell>
          <cell r="C10">
            <v>50.749100530023988</v>
          </cell>
          <cell r="D10">
            <v>14.470201999517947</v>
          </cell>
        </row>
        <row r="11">
          <cell r="A11" t="str">
            <v>1994/95</v>
          </cell>
          <cell r="B11">
            <v>36.240608454359169</v>
          </cell>
          <cell r="C11">
            <v>51.060950459210154</v>
          </cell>
          <cell r="D11">
            <v>14.820342004850986</v>
          </cell>
        </row>
        <row r="12">
          <cell r="A12" t="str">
            <v>1995/96</v>
          </cell>
          <cell r="B12">
            <v>38.067308447713373</v>
          </cell>
          <cell r="C12">
            <v>54.278943527155903</v>
          </cell>
          <cell r="D12">
            <v>16.21163507944253</v>
          </cell>
        </row>
        <row r="13">
          <cell r="A13" t="str">
            <v>1996/97</v>
          </cell>
          <cell r="B13">
            <v>37.516805271895791</v>
          </cell>
          <cell r="C13">
            <v>53.237014657310013</v>
          </cell>
          <cell r="D13">
            <v>15.720209385414222</v>
          </cell>
        </row>
        <row r="14">
          <cell r="A14" t="str">
            <v>1997/98</v>
          </cell>
          <cell r="B14">
            <v>37.004230795098614</v>
          </cell>
          <cell r="C14">
            <v>53.016729082046076</v>
          </cell>
          <cell r="D14">
            <v>16.012498286947462</v>
          </cell>
        </row>
        <row r="15">
          <cell r="A15" t="str">
            <v>1998/99</v>
          </cell>
          <cell r="B15">
            <v>38.576856492444321</v>
          </cell>
          <cell r="C15">
            <v>54.931197092759511</v>
          </cell>
          <cell r="D15">
            <v>16.35434060031519</v>
          </cell>
        </row>
        <row r="16">
          <cell r="A16" t="str">
            <v>1999/00</v>
          </cell>
          <cell r="B16">
            <v>39.277935428025508</v>
          </cell>
          <cell r="C16">
            <v>57.038676790765514</v>
          </cell>
          <cell r="D16">
            <v>17.760741362740006</v>
          </cell>
        </row>
        <row r="17">
          <cell r="A17" t="str">
            <v>2000/01</v>
          </cell>
          <cell r="B17">
            <v>40.556696169233305</v>
          </cell>
          <cell r="C17">
            <v>58.596333155000458</v>
          </cell>
          <cell r="D17">
            <v>18.039636985767153</v>
          </cell>
        </row>
        <row r="18">
          <cell r="A18" t="str">
            <v>2001/02</v>
          </cell>
          <cell r="B18">
            <v>43.609925246154532</v>
          </cell>
          <cell r="C18">
            <v>63.089142425211001</v>
          </cell>
          <cell r="D18">
            <v>19.479217179056469</v>
          </cell>
        </row>
        <row r="19">
          <cell r="A19" t="str">
            <v>2002/03</v>
          </cell>
          <cell r="B19">
            <v>44.916367681482029</v>
          </cell>
          <cell r="C19">
            <v>66.141229353319247</v>
          </cell>
          <cell r="D19">
            <v>21.224861671837218</v>
          </cell>
        </row>
        <row r="20">
          <cell r="A20" t="str">
            <v>2003/04</v>
          </cell>
          <cell r="B20">
            <v>43.990682293924948</v>
          </cell>
          <cell r="C20">
            <v>63.669497869427488</v>
          </cell>
          <cell r="D20">
            <v>19.67881557550254</v>
          </cell>
        </row>
        <row r="21">
          <cell r="A21" t="str">
            <v>2004/05</v>
          </cell>
          <cell r="B21">
            <v>42.713059975821224</v>
          </cell>
          <cell r="C21">
            <v>60.014700127231116</v>
          </cell>
          <cell r="D21">
            <v>17.301640151409892</v>
          </cell>
        </row>
        <row r="22">
          <cell r="A22" t="str">
            <v>2005/06</v>
          </cell>
          <cell r="B22">
            <v>42.483952435737976</v>
          </cell>
          <cell r="C22">
            <v>58.257784226454895</v>
          </cell>
          <cell r="D22">
            <v>15.773831790716919</v>
          </cell>
        </row>
        <row r="23">
          <cell r="A23" t="str">
            <v>2006/07</v>
          </cell>
          <cell r="B23">
            <v>39.579916368211279</v>
          </cell>
          <cell r="C23">
            <v>54.510022067272004</v>
          </cell>
          <cell r="D23">
            <v>14.930105699060725</v>
          </cell>
        </row>
        <row r="24">
          <cell r="A24" t="str">
            <v>2007/08</v>
          </cell>
          <cell r="B24">
            <v>40.682060942562856</v>
          </cell>
          <cell r="C24">
            <v>55.65334521327749</v>
          </cell>
          <cell r="D24">
            <v>14.971284270714634</v>
          </cell>
        </row>
        <row r="25">
          <cell r="A25" t="str">
            <v>2008/09</v>
          </cell>
          <cell r="B25">
            <v>41.896749201887829</v>
          </cell>
          <cell r="C25">
            <v>57.278759534180693</v>
          </cell>
          <cell r="D25">
            <v>15.382010332292865</v>
          </cell>
        </row>
        <row r="26">
          <cell r="A26" t="str">
            <v>2009/10</v>
          </cell>
          <cell r="B26">
            <v>48.773364837993249</v>
          </cell>
          <cell r="C26">
            <v>64.225575325740166</v>
          </cell>
          <cell r="D26">
            <v>15.452210487746918</v>
          </cell>
        </row>
        <row r="27">
          <cell r="A27" t="str">
            <v>2010/11</v>
          </cell>
          <cell r="B27">
            <v>44.013592840124602</v>
          </cell>
          <cell r="C27">
            <v>58.774780193805235</v>
          </cell>
          <cell r="D27">
            <v>14.761187353680633</v>
          </cell>
        </row>
        <row r="28">
          <cell r="A28" t="str">
            <v>2011/12</v>
          </cell>
          <cell r="B28">
            <v>41.446615668624865</v>
          </cell>
          <cell r="C28">
            <v>54.583990411585155</v>
          </cell>
          <cell r="D28">
            <v>13.13737474296029</v>
          </cell>
        </row>
        <row r="29">
          <cell r="A29" t="str">
            <v>2012/13</v>
          </cell>
          <cell r="B29">
            <v>41.178112164952864</v>
          </cell>
          <cell r="C29">
            <v>53.361951320851155</v>
          </cell>
          <cell r="D29">
            <v>12.183839155898291</v>
          </cell>
        </row>
      </sheetData>
      <sheetData sheetId="5">
        <row r="2">
          <cell r="B2" t="str">
            <v>25-åringar</v>
          </cell>
        </row>
      </sheetData>
      <sheetData sheetId="6">
        <row r="6">
          <cell r="B6" t="str">
            <v>Fristående kurser</v>
          </cell>
          <cell r="C6" t="str">
            <v>Program mot generell examen</v>
          </cell>
          <cell r="D6" t="str">
            <v>Yrkesexamensprogram</v>
          </cell>
          <cell r="H6" t="str">
            <v>Fristående kurser</v>
          </cell>
          <cell r="I6" t="str">
            <v>Program mot generell examen</v>
          </cell>
          <cell r="J6" t="str">
            <v>Yrkesexamensprogram</v>
          </cell>
        </row>
        <row r="7">
          <cell r="A7" t="str">
            <v>2006/07</v>
          </cell>
          <cell r="B7">
            <v>38500</v>
          </cell>
          <cell r="C7">
            <v>17900</v>
          </cell>
          <cell r="D7">
            <v>24800</v>
          </cell>
          <cell r="G7" t="str">
            <v>2006/07</v>
          </cell>
          <cell r="H7">
            <v>24100</v>
          </cell>
          <cell r="I7">
            <v>13400</v>
          </cell>
          <cell r="J7">
            <v>24600</v>
          </cell>
        </row>
        <row r="8">
          <cell r="A8" t="str">
            <v>2007/08</v>
          </cell>
          <cell r="B8">
            <v>41200</v>
          </cell>
          <cell r="C8">
            <v>20600</v>
          </cell>
          <cell r="D8">
            <v>25300</v>
          </cell>
          <cell r="G8" t="str">
            <v>2007/08</v>
          </cell>
          <cell r="H8">
            <v>25800</v>
          </cell>
          <cell r="I8">
            <v>14500</v>
          </cell>
          <cell r="J8">
            <v>25100</v>
          </cell>
        </row>
        <row r="9">
          <cell r="A9" t="str">
            <v>2008/09</v>
          </cell>
          <cell r="B9">
            <v>46100</v>
          </cell>
          <cell r="C9">
            <v>22700</v>
          </cell>
          <cell r="D9">
            <v>25200</v>
          </cell>
          <cell r="G9" t="str">
            <v>2008/09</v>
          </cell>
          <cell r="H9">
            <v>29700</v>
          </cell>
          <cell r="I9">
            <v>15000</v>
          </cell>
          <cell r="J9">
            <v>24900</v>
          </cell>
        </row>
        <row r="10">
          <cell r="A10" t="str">
            <v>2009/10</v>
          </cell>
          <cell r="B10">
            <v>51600</v>
          </cell>
          <cell r="C10">
            <v>28300</v>
          </cell>
          <cell r="D10">
            <v>28900</v>
          </cell>
          <cell r="G10" t="str">
            <v>2009/10</v>
          </cell>
          <cell r="H10">
            <v>34100</v>
          </cell>
          <cell r="I10">
            <v>19300</v>
          </cell>
          <cell r="J10">
            <v>28600</v>
          </cell>
        </row>
        <row r="11">
          <cell r="A11" t="str">
            <v>2010/11</v>
          </cell>
          <cell r="B11">
            <v>49900</v>
          </cell>
          <cell r="C11">
            <v>28900</v>
          </cell>
          <cell r="D11">
            <v>27000</v>
          </cell>
          <cell r="G11" t="str">
            <v>2010/11</v>
          </cell>
          <cell r="H11">
            <v>31500</v>
          </cell>
          <cell r="I11">
            <v>18000</v>
          </cell>
          <cell r="J11">
            <v>26700</v>
          </cell>
        </row>
        <row r="12">
          <cell r="A12" t="str">
            <v>2011/12</v>
          </cell>
          <cell r="B12">
            <v>45100</v>
          </cell>
          <cell r="C12">
            <v>22000</v>
          </cell>
          <cell r="D12">
            <v>25100</v>
          </cell>
          <cell r="G12" t="str">
            <v>2011/12</v>
          </cell>
          <cell r="H12">
            <v>28600</v>
          </cell>
          <cell r="I12">
            <v>18000</v>
          </cell>
          <cell r="J12">
            <v>24900</v>
          </cell>
        </row>
        <row r="13">
          <cell r="A13" t="str">
            <v>2012/13</v>
          </cell>
          <cell r="B13">
            <v>41300</v>
          </cell>
          <cell r="C13">
            <v>22600</v>
          </cell>
          <cell r="D13">
            <v>26500</v>
          </cell>
          <cell r="G13" t="str">
            <v>2012/13</v>
          </cell>
          <cell r="H13">
            <v>25000</v>
          </cell>
          <cell r="I13">
            <v>17800</v>
          </cell>
          <cell r="J13">
            <v>26100</v>
          </cell>
        </row>
      </sheetData>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en Soc bakgr"/>
      <sheetName val="Helen sv utl bakgrund "/>
    </sheetNames>
    <sheetDataSet>
      <sheetData sheetId="0">
        <row r="35">
          <cell r="E35">
            <v>84.609120521172642</v>
          </cell>
        </row>
        <row r="36">
          <cell r="E36">
            <v>84.615384615384613</v>
          </cell>
        </row>
        <row r="37">
          <cell r="E37">
            <v>84.729729729729726</v>
          </cell>
        </row>
        <row r="38">
          <cell r="E38">
            <v>86.201991465149362</v>
          </cell>
        </row>
        <row r="39">
          <cell r="E39">
            <v>85.72390572390573</v>
          </cell>
        </row>
        <row r="40">
          <cell r="E40">
            <v>82.571428571428569</v>
          </cell>
        </row>
        <row r="41">
          <cell r="E41">
            <v>83.150684931506845</v>
          </cell>
        </row>
        <row r="42">
          <cell r="E42">
            <v>83.270202020202021</v>
          </cell>
        </row>
        <row r="43">
          <cell r="E43">
            <v>84.110970996216892</v>
          </cell>
        </row>
        <row r="44">
          <cell r="E44">
            <v>82.598187311178251</v>
          </cell>
        </row>
        <row r="48">
          <cell r="E48">
            <v>71.522826433968291</v>
          </cell>
        </row>
        <row r="49">
          <cell r="E49">
            <v>71.738806341002842</v>
          </cell>
        </row>
        <row r="50">
          <cell r="E50">
            <v>72.849997571990471</v>
          </cell>
        </row>
        <row r="51">
          <cell r="E51">
            <v>73.218539102818582</v>
          </cell>
        </row>
        <row r="52">
          <cell r="E52">
            <v>72.117909338617778</v>
          </cell>
        </row>
        <row r="53">
          <cell r="E53">
            <v>71.947312210751164</v>
          </cell>
        </row>
        <row r="54">
          <cell r="E54">
            <v>71.23579897802253</v>
          </cell>
        </row>
        <row r="55">
          <cell r="E55">
            <v>70.952060069310747</v>
          </cell>
        </row>
        <row r="56">
          <cell r="E56">
            <v>70.731135393706325</v>
          </cell>
        </row>
        <row r="57">
          <cell r="E57">
            <v>70.936005465725344</v>
          </cell>
        </row>
        <row r="61">
          <cell r="E61">
            <v>53.985038124010934</v>
          </cell>
        </row>
        <row r="62">
          <cell r="E62">
            <v>55.153222021055456</v>
          </cell>
        </row>
        <row r="63">
          <cell r="E63">
            <v>56.54240680510383</v>
          </cell>
        </row>
        <row r="64">
          <cell r="E64">
            <v>56.682650928316733</v>
          </cell>
        </row>
        <row r="65">
          <cell r="E65">
            <v>55.829208658834752</v>
          </cell>
        </row>
        <row r="66">
          <cell r="E66">
            <v>54.466486676840006</v>
          </cell>
        </row>
        <row r="67">
          <cell r="E67">
            <v>55.193929173693093</v>
          </cell>
        </row>
        <row r="68">
          <cell r="E68">
            <v>53.761506718865725</v>
          </cell>
        </row>
        <row r="69">
          <cell r="E69">
            <v>54.351145038167935</v>
          </cell>
        </row>
        <row r="70">
          <cell r="E70">
            <v>54.480824104076994</v>
          </cell>
        </row>
        <row r="74">
          <cell r="E74">
            <v>43.418581129894527</v>
          </cell>
        </row>
        <row r="75">
          <cell r="E75">
            <v>44.522521256412055</v>
          </cell>
        </row>
        <row r="76">
          <cell r="E76">
            <v>44.610882742283842</v>
          </cell>
        </row>
        <row r="77">
          <cell r="E77">
            <v>45.131521581165529</v>
          </cell>
        </row>
        <row r="78">
          <cell r="E78">
            <v>44.035346097201767</v>
          </cell>
        </row>
        <row r="79">
          <cell r="E79">
            <v>43.441818319111988</v>
          </cell>
        </row>
        <row r="80">
          <cell r="E80">
            <v>42.170123234144874</v>
          </cell>
        </row>
        <row r="81">
          <cell r="E81">
            <v>42.308827871272513</v>
          </cell>
        </row>
        <row r="82">
          <cell r="E82">
            <v>42.300923889133301</v>
          </cell>
        </row>
        <row r="83">
          <cell r="E83">
            <v>42.766488413547236</v>
          </cell>
        </row>
        <row r="87">
          <cell r="E87">
            <v>29.289021373755315</v>
          </cell>
        </row>
        <row r="88">
          <cell r="E88">
            <v>30.129298316331276</v>
          </cell>
        </row>
        <row r="89">
          <cell r="E89">
            <v>29.742388758782202</v>
          </cell>
        </row>
        <row r="90">
          <cell r="E90">
            <v>29.217678746327131</v>
          </cell>
        </row>
        <row r="91">
          <cell r="E91">
            <v>29.875544111335913</v>
          </cell>
        </row>
        <row r="92">
          <cell r="E92">
            <v>29.103796544171328</v>
          </cell>
        </row>
        <row r="93">
          <cell r="E93">
            <v>28.965638973876207</v>
          </cell>
        </row>
        <row r="94">
          <cell r="E94">
            <v>28.107422521230834</v>
          </cell>
        </row>
        <row r="95">
          <cell r="E95">
            <v>28.056777183788483</v>
          </cell>
        </row>
        <row r="96">
          <cell r="E96">
            <v>27.983804415102124</v>
          </cell>
        </row>
        <row r="100">
          <cell r="E100">
            <v>21.285381785419325</v>
          </cell>
        </row>
        <row r="101">
          <cell r="E101">
            <v>21.024775638567156</v>
          </cell>
        </row>
        <row r="102">
          <cell r="E102">
            <v>22.091636859138138</v>
          </cell>
        </row>
        <row r="103">
          <cell r="E103">
            <v>21.00108813928183</v>
          </cell>
        </row>
        <row r="104">
          <cell r="E104">
            <v>22.038311326018224</v>
          </cell>
        </row>
        <row r="105">
          <cell r="E105">
            <v>20.661000944287064</v>
          </cell>
        </row>
        <row r="106">
          <cell r="E106">
            <v>21.356932153392329</v>
          </cell>
        </row>
        <row r="107">
          <cell r="E107">
            <v>20.801322571234078</v>
          </cell>
        </row>
        <row r="108">
          <cell r="E108">
            <v>20.990384615384617</v>
          </cell>
        </row>
        <row r="109">
          <cell r="E109">
            <v>21.619746233148295</v>
          </cell>
        </row>
        <row r="114">
          <cell r="E114" t="str">
            <v>"1978"</v>
          </cell>
        </row>
        <row r="115">
          <cell r="E115" t="str">
            <v>"1979"</v>
          </cell>
        </row>
        <row r="116">
          <cell r="E116" t="str">
            <v>"1980"</v>
          </cell>
        </row>
        <row r="117">
          <cell r="E117" t="str">
            <v>"1981"</v>
          </cell>
        </row>
        <row r="118">
          <cell r="E118" t="str">
            <v>"1982"</v>
          </cell>
        </row>
        <row r="119">
          <cell r="E119" t="str">
            <v>"1983"</v>
          </cell>
        </row>
        <row r="120">
          <cell r="E120" t="str">
            <v>"1984"</v>
          </cell>
        </row>
        <row r="121">
          <cell r="E121" t="str">
            <v>"1985"</v>
          </cell>
        </row>
        <row r="122">
          <cell r="E122" t="str">
            <v>"1986"</v>
          </cell>
        </row>
        <row r="123">
          <cell r="E123" t="str">
            <v>"1987"</v>
          </cell>
        </row>
      </sheetData>
      <sheetData sheetId="1">
        <row r="5">
          <cell r="C5" t="str">
            <v>"1978"</v>
          </cell>
          <cell r="D5" t="str">
            <v>"1979"</v>
          </cell>
          <cell r="E5" t="str">
            <v>"1980"</v>
          </cell>
          <cell r="F5" t="str">
            <v>"1981"</v>
          </cell>
          <cell r="G5" t="str">
            <v>"1982"</v>
          </cell>
          <cell r="H5" t="str">
            <v>"1983"</v>
          </cell>
          <cell r="I5" t="str">
            <v>"1984"</v>
          </cell>
          <cell r="J5" t="str">
            <v>"1985"</v>
          </cell>
          <cell r="K5" t="str">
            <v>"1986"</v>
          </cell>
          <cell r="L5" t="str">
            <v>"1987"</v>
          </cell>
        </row>
        <row r="9">
          <cell r="C9">
            <v>44</v>
          </cell>
          <cell r="D9">
            <v>45</v>
          </cell>
          <cell r="E9">
            <v>46</v>
          </cell>
          <cell r="F9">
            <v>46</v>
          </cell>
          <cell r="G9">
            <v>46</v>
          </cell>
          <cell r="H9">
            <v>45</v>
          </cell>
          <cell r="I9">
            <v>45</v>
          </cell>
          <cell r="J9">
            <v>44</v>
          </cell>
          <cell r="K9">
            <v>44</v>
          </cell>
          <cell r="L9">
            <v>44</v>
          </cell>
        </row>
        <row r="11">
          <cell r="C11">
            <v>32</v>
          </cell>
          <cell r="D11">
            <v>33</v>
          </cell>
          <cell r="E11">
            <v>35</v>
          </cell>
          <cell r="F11">
            <v>37</v>
          </cell>
          <cell r="G11">
            <v>40</v>
          </cell>
          <cell r="H11">
            <v>39</v>
          </cell>
          <cell r="I11">
            <v>40</v>
          </cell>
          <cell r="J11">
            <v>40</v>
          </cell>
          <cell r="K11">
            <v>42</v>
          </cell>
          <cell r="L11">
            <v>45</v>
          </cell>
        </row>
        <row r="13">
          <cell r="C13">
            <v>33</v>
          </cell>
          <cell r="D13">
            <v>38</v>
          </cell>
          <cell r="E13">
            <v>38</v>
          </cell>
          <cell r="F13">
            <v>41</v>
          </cell>
          <cell r="G13">
            <v>45</v>
          </cell>
          <cell r="H13">
            <v>44</v>
          </cell>
          <cell r="I13">
            <v>42</v>
          </cell>
          <cell r="J13">
            <v>44</v>
          </cell>
          <cell r="K13">
            <v>44</v>
          </cell>
          <cell r="L13">
            <v>46</v>
          </cell>
        </row>
        <row r="14">
          <cell r="C14">
            <v>30</v>
          </cell>
          <cell r="D14">
            <v>31</v>
          </cell>
          <cell r="E14">
            <v>34</v>
          </cell>
          <cell r="F14">
            <v>33</v>
          </cell>
          <cell r="G14">
            <v>35</v>
          </cell>
          <cell r="H14">
            <v>34</v>
          </cell>
          <cell r="I14">
            <v>34</v>
          </cell>
          <cell r="J14">
            <v>34</v>
          </cell>
          <cell r="K14">
            <v>34</v>
          </cell>
          <cell r="L14">
            <v>35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tudenterna"/>
      <sheetName val="9. Studenterna"/>
      <sheetName val="10. Studenterna"/>
      <sheetName val="11. Studenterna"/>
      <sheetName val="12 Studenterna"/>
    </sheetNames>
    <sheetDataSet>
      <sheetData sheetId="0">
        <row r="3">
          <cell r="B3" t="str">
            <v>Totalt</v>
          </cell>
          <cell r="C3" t="str">
            <v>Svenska Kvinnor</v>
          </cell>
          <cell r="D3" t="str">
            <v>Svenska Män</v>
          </cell>
          <cell r="E3" t="str">
            <v>Inresande - Kvinnor + män</v>
          </cell>
        </row>
        <row r="4">
          <cell r="A4" t="str">
            <v>"1977"</v>
          </cell>
          <cell r="B4">
            <v>147589</v>
          </cell>
          <cell r="C4">
            <v>77018</v>
          </cell>
          <cell r="D4">
            <v>70571</v>
          </cell>
        </row>
        <row r="5">
          <cell r="A5" t="str">
            <v>"1978"</v>
          </cell>
          <cell r="B5">
            <v>156006</v>
          </cell>
          <cell r="C5">
            <v>82748</v>
          </cell>
          <cell r="D5">
            <v>73258</v>
          </cell>
        </row>
        <row r="6">
          <cell r="A6" t="str">
            <v>"1979"</v>
          </cell>
          <cell r="B6">
            <v>153591</v>
          </cell>
          <cell r="C6">
            <v>82333</v>
          </cell>
          <cell r="D6">
            <v>71258</v>
          </cell>
        </row>
        <row r="7">
          <cell r="A7" t="str">
            <v>"1980"</v>
          </cell>
          <cell r="B7">
            <v>156598</v>
          </cell>
          <cell r="C7">
            <v>85743</v>
          </cell>
          <cell r="D7">
            <v>70855</v>
          </cell>
        </row>
        <row r="8">
          <cell r="A8" t="str">
            <v>"1981"</v>
          </cell>
          <cell r="B8">
            <v>157668</v>
          </cell>
          <cell r="C8">
            <v>87506</v>
          </cell>
          <cell r="D8">
            <v>70162</v>
          </cell>
        </row>
        <row r="9">
          <cell r="A9" t="str">
            <v>"1982"</v>
          </cell>
          <cell r="B9">
            <v>157366</v>
          </cell>
          <cell r="C9">
            <v>87878</v>
          </cell>
          <cell r="D9">
            <v>69488</v>
          </cell>
        </row>
        <row r="10">
          <cell r="A10" t="str">
            <v>"1983"</v>
          </cell>
          <cell r="B10">
            <v>158997</v>
          </cell>
          <cell r="C10">
            <v>89052</v>
          </cell>
          <cell r="D10">
            <v>69945</v>
          </cell>
        </row>
        <row r="11">
          <cell r="A11" t="str">
            <v>"1984"</v>
          </cell>
          <cell r="B11">
            <v>159394</v>
          </cell>
          <cell r="C11">
            <v>89266</v>
          </cell>
          <cell r="D11">
            <v>70128</v>
          </cell>
        </row>
        <row r="12">
          <cell r="A12" t="str">
            <v>"1985"</v>
          </cell>
          <cell r="B12">
            <v>156805</v>
          </cell>
          <cell r="C12">
            <v>87665</v>
          </cell>
          <cell r="D12">
            <v>69140</v>
          </cell>
        </row>
        <row r="13">
          <cell r="A13" t="str">
            <v>"1986"</v>
          </cell>
          <cell r="B13">
            <v>154246</v>
          </cell>
          <cell r="C13">
            <v>85732</v>
          </cell>
          <cell r="D13">
            <v>68514</v>
          </cell>
        </row>
        <row r="14">
          <cell r="A14" t="str">
            <v>"1987"</v>
          </cell>
          <cell r="B14">
            <v>157306</v>
          </cell>
          <cell r="C14">
            <v>87653</v>
          </cell>
          <cell r="D14">
            <v>69653</v>
          </cell>
        </row>
        <row r="15">
          <cell r="A15" t="str">
            <v>"1988"</v>
          </cell>
          <cell r="B15">
            <v>160289</v>
          </cell>
          <cell r="C15">
            <v>89695</v>
          </cell>
          <cell r="D15">
            <v>70594</v>
          </cell>
        </row>
        <row r="16">
          <cell r="A16" t="str">
            <v>"1989"</v>
          </cell>
          <cell r="B16">
            <v>164814</v>
          </cell>
          <cell r="C16">
            <v>92519</v>
          </cell>
          <cell r="D16">
            <v>72295</v>
          </cell>
        </row>
        <row r="17">
          <cell r="A17" t="str">
            <v>"1990"</v>
          </cell>
          <cell r="B17">
            <v>173417</v>
          </cell>
          <cell r="C17">
            <v>97870</v>
          </cell>
          <cell r="D17">
            <v>75547</v>
          </cell>
        </row>
        <row r="18">
          <cell r="A18" t="str">
            <v>"1991"</v>
          </cell>
          <cell r="B18">
            <v>188632</v>
          </cell>
          <cell r="C18">
            <v>106310</v>
          </cell>
          <cell r="D18">
            <v>82322</v>
          </cell>
        </row>
        <row r="19">
          <cell r="A19" t="str">
            <v>"1992"</v>
          </cell>
          <cell r="B19">
            <v>208493</v>
          </cell>
          <cell r="C19">
            <v>115878</v>
          </cell>
          <cell r="D19">
            <v>92615</v>
          </cell>
        </row>
        <row r="20">
          <cell r="A20" t="str">
            <v>"1993"</v>
          </cell>
          <cell r="B20">
            <v>220037</v>
          </cell>
          <cell r="C20">
            <v>122672</v>
          </cell>
          <cell r="D20">
            <v>97365</v>
          </cell>
        </row>
        <row r="21">
          <cell r="A21" t="str">
            <v>"1994"</v>
          </cell>
          <cell r="B21">
            <v>231376</v>
          </cell>
          <cell r="C21">
            <v>129650</v>
          </cell>
          <cell r="D21">
            <v>101726</v>
          </cell>
        </row>
        <row r="22">
          <cell r="A22" t="str">
            <v>"1995"</v>
          </cell>
          <cell r="B22">
            <v>245891</v>
          </cell>
          <cell r="C22">
            <v>138748</v>
          </cell>
          <cell r="D22">
            <v>107143</v>
          </cell>
        </row>
        <row r="23">
          <cell r="A23" t="str">
            <v>"1996"</v>
          </cell>
          <cell r="B23">
            <v>261403</v>
          </cell>
          <cell r="C23">
            <v>144712</v>
          </cell>
          <cell r="D23">
            <v>109724</v>
          </cell>
          <cell r="E23">
            <v>6967</v>
          </cell>
        </row>
        <row r="24">
          <cell r="A24" t="str">
            <v>"1997"</v>
          </cell>
          <cell r="B24">
            <v>264283</v>
          </cell>
          <cell r="C24">
            <v>147789</v>
          </cell>
          <cell r="D24">
            <v>109826</v>
          </cell>
          <cell r="E24">
            <v>6668</v>
          </cell>
        </row>
        <row r="25">
          <cell r="A25" t="str">
            <v>"1998"</v>
          </cell>
          <cell r="B25">
            <v>268114</v>
          </cell>
          <cell r="C25">
            <v>151195</v>
          </cell>
          <cell r="D25">
            <v>109667</v>
          </cell>
          <cell r="E25">
            <v>7252</v>
          </cell>
        </row>
        <row r="26">
          <cell r="A26" t="str">
            <v>"1999"</v>
          </cell>
          <cell r="B26">
            <v>275782</v>
          </cell>
          <cell r="C26">
            <v>157568</v>
          </cell>
          <cell r="D26">
            <v>110481</v>
          </cell>
          <cell r="E26">
            <v>7733</v>
          </cell>
        </row>
        <row r="27">
          <cell r="A27" t="str">
            <v>"2000"</v>
          </cell>
          <cell r="B27">
            <v>284988</v>
          </cell>
          <cell r="C27">
            <v>165233</v>
          </cell>
          <cell r="D27">
            <v>111478</v>
          </cell>
          <cell r="E27">
            <v>8277</v>
          </cell>
        </row>
        <row r="28">
          <cell r="A28" t="str">
            <v>"2001"</v>
          </cell>
          <cell r="B28">
            <v>300669</v>
          </cell>
          <cell r="C28">
            <v>175320</v>
          </cell>
          <cell r="D28">
            <v>115769</v>
          </cell>
          <cell r="E28">
            <v>9580</v>
          </cell>
        </row>
        <row r="29">
          <cell r="A29" t="str">
            <v>"2002"</v>
          </cell>
          <cell r="B29">
            <v>328738</v>
          </cell>
          <cell r="C29">
            <v>191424</v>
          </cell>
          <cell r="D29">
            <v>125345</v>
          </cell>
          <cell r="E29">
            <v>11969</v>
          </cell>
        </row>
        <row r="30">
          <cell r="A30" t="str">
            <v>"2003"</v>
          </cell>
          <cell r="B30">
            <v>339892</v>
          </cell>
          <cell r="C30">
            <v>196959</v>
          </cell>
          <cell r="D30">
            <v>128572</v>
          </cell>
          <cell r="E30">
            <v>14361</v>
          </cell>
        </row>
        <row r="31">
          <cell r="A31" t="str">
            <v>"2004"</v>
          </cell>
          <cell r="B31">
            <v>337285</v>
          </cell>
          <cell r="C31">
            <v>194861</v>
          </cell>
          <cell r="D31">
            <v>126146</v>
          </cell>
          <cell r="E31">
            <v>16278</v>
          </cell>
        </row>
        <row r="32">
          <cell r="A32" t="str">
            <v>"2005"</v>
          </cell>
          <cell r="B32">
            <v>330761</v>
          </cell>
          <cell r="C32">
            <v>189885</v>
          </cell>
          <cell r="D32">
            <v>122036</v>
          </cell>
          <cell r="E32">
            <v>18840</v>
          </cell>
        </row>
        <row r="33">
          <cell r="A33" t="str">
            <v>"2006"</v>
          </cell>
          <cell r="B33">
            <v>319671</v>
          </cell>
          <cell r="C33">
            <v>183680</v>
          </cell>
          <cell r="D33">
            <v>115432</v>
          </cell>
          <cell r="E33">
            <v>20559</v>
          </cell>
        </row>
        <row r="34">
          <cell r="A34" t="str">
            <v>"2007"</v>
          </cell>
          <cell r="B34">
            <v>319119</v>
          </cell>
          <cell r="C34">
            <v>182334</v>
          </cell>
          <cell r="D34">
            <v>113272</v>
          </cell>
          <cell r="E34">
            <v>23513</v>
          </cell>
        </row>
        <row r="35">
          <cell r="A35" t="str">
            <v>"2008"</v>
          </cell>
          <cell r="B35">
            <v>325997</v>
          </cell>
          <cell r="C35">
            <v>184417</v>
          </cell>
          <cell r="D35">
            <v>113735</v>
          </cell>
          <cell r="E35">
            <v>27845</v>
          </cell>
        </row>
        <row r="36">
          <cell r="A36" t="str">
            <v>"2009"</v>
          </cell>
          <cell r="B36">
            <v>356985</v>
          </cell>
          <cell r="C36">
            <v>197506</v>
          </cell>
          <cell r="D36">
            <v>126526</v>
          </cell>
          <cell r="E36">
            <v>32953</v>
          </cell>
        </row>
        <row r="37">
          <cell r="A37" t="str">
            <v>"2010"</v>
          </cell>
          <cell r="B37">
            <v>364895</v>
          </cell>
          <cell r="C37">
            <v>199064</v>
          </cell>
          <cell r="D37">
            <v>128173</v>
          </cell>
          <cell r="E37">
            <v>37658</v>
          </cell>
        </row>
        <row r="38">
          <cell r="A38" t="str">
            <v>"2011"</v>
          </cell>
          <cell r="B38">
            <v>357905</v>
          </cell>
          <cell r="C38">
            <v>199682</v>
          </cell>
          <cell r="D38">
            <v>127904</v>
          </cell>
          <cell r="E38">
            <v>30319</v>
          </cell>
        </row>
        <row r="39">
          <cell r="A39" t="str">
            <v>"2012"</v>
          </cell>
          <cell r="B39">
            <v>351519</v>
          </cell>
          <cell r="C39">
            <v>197635</v>
          </cell>
          <cell r="D39">
            <v>127829</v>
          </cell>
          <cell r="E39">
            <v>26055</v>
          </cell>
        </row>
        <row r="40">
          <cell r="A40" t="str">
            <v>"2013"</v>
          </cell>
          <cell r="B40">
            <v>345473</v>
          </cell>
          <cell r="C40">
            <v>193295</v>
          </cell>
          <cell r="D40">
            <v>127417</v>
          </cell>
          <cell r="E40">
            <v>24761</v>
          </cell>
        </row>
      </sheetData>
      <sheetData sheetId="1">
        <row r="1">
          <cell r="B1" t="str">
            <v>Campus enbart</v>
          </cell>
          <cell r="C1" t="str">
            <v>Distans + campus</v>
          </cell>
          <cell r="D1" t="str">
            <v>Distans enbart</v>
          </cell>
        </row>
        <row r="2">
          <cell r="A2" t="str">
            <v>"2000"</v>
          </cell>
          <cell r="B2">
            <v>259707</v>
          </cell>
          <cell r="C2">
            <v>7192</v>
          </cell>
          <cell r="D2">
            <v>18090</v>
          </cell>
        </row>
        <row r="3">
          <cell r="A3" t="str">
            <v>"2001"</v>
          </cell>
          <cell r="B3">
            <v>271982</v>
          </cell>
          <cell r="C3">
            <v>8025</v>
          </cell>
          <cell r="D3">
            <v>20662</v>
          </cell>
        </row>
        <row r="4">
          <cell r="A4" t="str">
            <v>"2002"</v>
          </cell>
          <cell r="B4">
            <v>286681</v>
          </cell>
          <cell r="C4">
            <v>12429</v>
          </cell>
          <cell r="D4">
            <v>29628</v>
          </cell>
        </row>
        <row r="5">
          <cell r="A5" t="str">
            <v>"2003"</v>
          </cell>
          <cell r="B5">
            <v>288325</v>
          </cell>
          <cell r="C5">
            <v>14797</v>
          </cell>
          <cell r="D5">
            <v>36771</v>
          </cell>
        </row>
        <row r="6">
          <cell r="A6" t="str">
            <v>"2004"</v>
          </cell>
          <cell r="B6">
            <v>281949</v>
          </cell>
          <cell r="C6">
            <v>14913</v>
          </cell>
          <cell r="D6">
            <v>40520</v>
          </cell>
        </row>
        <row r="7">
          <cell r="A7" t="str">
            <v>"2005"</v>
          </cell>
          <cell r="B7">
            <v>274594</v>
          </cell>
          <cell r="C7">
            <v>14486</v>
          </cell>
          <cell r="D7">
            <v>41795</v>
          </cell>
        </row>
        <row r="8">
          <cell r="A8" t="str">
            <v>"2006"</v>
          </cell>
          <cell r="B8">
            <v>262982</v>
          </cell>
          <cell r="C8">
            <v>14344</v>
          </cell>
          <cell r="D8">
            <v>42598</v>
          </cell>
        </row>
        <row r="9">
          <cell r="A9" t="str">
            <v>"2007"</v>
          </cell>
          <cell r="B9">
            <v>257605</v>
          </cell>
          <cell r="C9">
            <v>15341</v>
          </cell>
          <cell r="D9">
            <v>46174</v>
          </cell>
        </row>
        <row r="10">
          <cell r="A10" t="str">
            <v>"2008"</v>
          </cell>
          <cell r="B10">
            <v>257490</v>
          </cell>
          <cell r="C10">
            <v>15776</v>
          </cell>
          <cell r="D10">
            <v>52731</v>
          </cell>
        </row>
        <row r="11">
          <cell r="A11" t="str">
            <v>"2009"</v>
          </cell>
          <cell r="B11">
            <v>279217</v>
          </cell>
          <cell r="C11">
            <v>17872</v>
          </cell>
          <cell r="D11">
            <v>59898</v>
          </cell>
        </row>
        <row r="12">
          <cell r="A12" t="str">
            <v>"2010"</v>
          </cell>
          <cell r="B12">
            <v>280538</v>
          </cell>
          <cell r="C12">
            <v>19858</v>
          </cell>
          <cell r="D12">
            <v>64505</v>
          </cell>
        </row>
        <row r="13">
          <cell r="A13" t="str">
            <v>"2011"</v>
          </cell>
          <cell r="B13">
            <v>275154</v>
          </cell>
          <cell r="C13">
            <v>17582</v>
          </cell>
          <cell r="D13">
            <v>65171</v>
          </cell>
        </row>
        <row r="14">
          <cell r="A14" t="str">
            <v>"2012"</v>
          </cell>
          <cell r="B14">
            <v>272888</v>
          </cell>
          <cell r="C14">
            <v>16162</v>
          </cell>
          <cell r="D14">
            <v>62474</v>
          </cell>
        </row>
        <row r="15">
          <cell r="A15" t="str">
            <v>"2013"</v>
          </cell>
          <cell r="B15">
            <v>272809</v>
          </cell>
          <cell r="C15">
            <v>15333</v>
          </cell>
          <cell r="D15">
            <v>57331</v>
          </cell>
        </row>
      </sheetData>
      <sheetData sheetId="2">
        <row r="3">
          <cell r="B3" t="str">
            <v>Kvinnor</v>
          </cell>
          <cell r="C3" t="str">
            <v>Män</v>
          </cell>
        </row>
        <row r="4">
          <cell r="A4">
            <v>19</v>
          </cell>
          <cell r="B4">
            <v>14.470885736774235</v>
          </cell>
          <cell r="C4">
            <v>12.330869902359513</v>
          </cell>
        </row>
        <row r="5">
          <cell r="A5">
            <v>20</v>
          </cell>
          <cell r="B5">
            <v>22.210112989822903</v>
          </cell>
          <cell r="C5">
            <v>17.075516341266088</v>
          </cell>
        </row>
        <row r="6">
          <cell r="A6">
            <v>21</v>
          </cell>
          <cell r="B6">
            <v>28.435035284350352</v>
          </cell>
          <cell r="C6">
            <v>19.686540448506193</v>
          </cell>
        </row>
        <row r="7">
          <cell r="A7">
            <v>22</v>
          </cell>
          <cell r="B7">
            <v>29.480930455779351</v>
          </cell>
          <cell r="C7">
            <v>19.798238135834044</v>
          </cell>
        </row>
        <row r="8">
          <cell r="A8">
            <v>23</v>
          </cell>
          <cell r="B8">
            <v>27.069079188337852</v>
          </cell>
          <cell r="C8">
            <v>18.731846946077539</v>
          </cell>
        </row>
        <row r="9">
          <cell r="A9">
            <v>24</v>
          </cell>
          <cell r="B9">
            <v>23.671129273276204</v>
          </cell>
          <cell r="C9">
            <v>16.946838342166693</v>
          </cell>
        </row>
        <row r="10">
          <cell r="A10">
            <v>25</v>
          </cell>
          <cell r="B10">
            <v>19.341449490039963</v>
          </cell>
          <cell r="C10">
            <v>14.158387989873116</v>
          </cell>
        </row>
        <row r="11">
          <cell r="A11">
            <v>26</v>
          </cell>
          <cell r="B11">
            <v>15.22888026696045</v>
          </cell>
          <cell r="C11">
            <v>10.893317192786418</v>
          </cell>
        </row>
        <row r="12">
          <cell r="A12">
            <v>27</v>
          </cell>
          <cell r="B12">
            <v>11.987259292793739</v>
          </cell>
          <cell r="C12">
            <v>8.6843449589002919</v>
          </cell>
        </row>
        <row r="13">
          <cell r="A13">
            <v>28</v>
          </cell>
          <cell r="B13">
            <v>9.7855227882037532</v>
          </cell>
          <cell r="C13">
            <v>6.6342637451942617</v>
          </cell>
        </row>
        <row r="14">
          <cell r="A14">
            <v>29</v>
          </cell>
          <cell r="B14">
            <v>8.2665577842426714</v>
          </cell>
          <cell r="C14">
            <v>5.3087670219778458</v>
          </cell>
        </row>
        <row r="15">
          <cell r="A15" t="str">
            <v>30-39</v>
          </cell>
          <cell r="B15">
            <v>5.1506517064964594</v>
          </cell>
          <cell r="C15">
            <v>2.5653329874845991</v>
          </cell>
        </row>
        <row r="16">
          <cell r="A16" t="str">
            <v>40-49</v>
          </cell>
          <cell r="B16">
            <v>2.8165727706737487</v>
          </cell>
          <cell r="C16">
            <v>0.95662828030490477</v>
          </cell>
        </row>
        <row r="17">
          <cell r="A17" t="str">
            <v>50-</v>
          </cell>
          <cell r="B17">
            <v>0.48007833861101573</v>
          </cell>
          <cell r="C17">
            <v>0.21511144953620379</v>
          </cell>
        </row>
      </sheetData>
      <sheetData sheetId="3">
        <row r="3">
          <cell r="B3" t="str">
            <v>"2003"</v>
          </cell>
          <cell r="C3" t="str">
            <v>"2008"</v>
          </cell>
          <cell r="D3" t="str">
            <v>"2013"</v>
          </cell>
        </row>
        <row r="4">
          <cell r="A4" t="str">
            <v>-21</v>
          </cell>
          <cell r="B4">
            <v>17.242597479195528</v>
          </cell>
          <cell r="C4">
            <v>20.553274839679091</v>
          </cell>
          <cell r="D4">
            <v>23.18466412232782</v>
          </cell>
        </row>
        <row r="5">
          <cell r="A5" t="str">
            <v>22-24</v>
          </cell>
          <cell r="B5">
            <v>26.649689276904503</v>
          </cell>
          <cell r="C5">
            <v>26.402640264026399</v>
          </cell>
          <cell r="D5">
            <v>28.837087480356203</v>
          </cell>
        </row>
        <row r="6">
          <cell r="A6" t="str">
            <v>25-29</v>
          </cell>
          <cell r="B6">
            <v>22.237513477979057</v>
          </cell>
          <cell r="C6">
            <v>21.325699643135046</v>
          </cell>
          <cell r="D6">
            <v>21.825812567038337</v>
          </cell>
        </row>
        <row r="7">
          <cell r="A7" t="str">
            <v>30-34</v>
          </cell>
          <cell r="B7">
            <v>10.988508006917929</v>
          </cell>
          <cell r="C7">
            <v>9.520982586063484</v>
          </cell>
          <cell r="D7">
            <v>8.5905734740203048</v>
          </cell>
        </row>
        <row r="8">
          <cell r="A8" t="str">
            <v>35-</v>
          </cell>
          <cell r="B8">
            <v>22.881691759002983</v>
          </cell>
          <cell r="C8">
            <v>22.197402667095979</v>
          </cell>
          <cell r="D8">
            <v>17.561862356257326</v>
          </cell>
        </row>
      </sheetData>
      <sheetData sheetId="4">
        <row r="4">
          <cell r="B4" t="str">
            <v>Förändring i gruppens storlek i befolkningen</v>
          </cell>
          <cell r="C4" t="str">
            <v>Förändring i antal registrerade i högskoleutbildning</v>
          </cell>
        </row>
        <row r="5">
          <cell r="A5" t="str">
            <v>19-21</v>
          </cell>
          <cell r="B5">
            <v>25.266041478692248</v>
          </cell>
          <cell r="C5">
            <v>32.146709816612741</v>
          </cell>
        </row>
        <row r="6">
          <cell r="A6" t="str">
            <v>22-24</v>
          </cell>
          <cell r="B6">
            <v>29.705292841922891</v>
          </cell>
          <cell r="C6">
            <v>6.6061116042096524</v>
          </cell>
        </row>
        <row r="7">
          <cell r="A7" t="str">
            <v>25-29</v>
          </cell>
          <cell r="B7">
            <v>13.545078613043238</v>
          </cell>
          <cell r="C7">
            <v>-3.3043238016300602</v>
          </cell>
        </row>
        <row r="8">
          <cell r="A8" t="str">
            <v>30-34</v>
          </cell>
          <cell r="B8">
            <v>-1.496298655563999</v>
          </cell>
          <cell r="C8">
            <v>-22.979508540437788</v>
          </cell>
        </row>
        <row r="9">
          <cell r="A9" t="str">
            <v>35-</v>
          </cell>
          <cell r="B9">
            <v>8.0501775973379495</v>
          </cell>
          <cell r="C9">
            <v>-24.385463235195402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enspivot"/>
      <sheetName val="Examinerade diagram"/>
      <sheetName val="Medianålder"/>
      <sheetName val="Inresande-förstagångsex"/>
      <sheetName val="Dubbla examina"/>
      <sheetName val="Examina diagram"/>
      <sheetName val="Studietider"/>
      <sheetName val="Andel med minst treårig examen"/>
      <sheetName val="Prestationsgrad diagram"/>
      <sheetName val="HST diagram"/>
      <sheetName val="Kvalitetspeng"/>
      <sheetName val="Underlag"/>
      <sheetName val="Blad1"/>
      <sheetName val="Sammanslagning mkt hög kval"/>
      <sheetName val="Mkt hög 1 juli-5 nov 2013"/>
      <sheetName val="Mkt hög 27 juni 12-27 juni 13"/>
      <sheetName val="Mkt hög sammanslagning"/>
      <sheetName val="Sammanslagning alla"/>
      <sheetName val="Sammanslagning red alla"/>
      <sheetName val="Alla 1 juli-5 nov 2013"/>
      <sheetName val="Alla 27 jun 12-27 jun 13"/>
    </sheetNames>
    <sheetDataSet>
      <sheetData sheetId="0" refreshError="1"/>
      <sheetData sheetId="1">
        <row r="2">
          <cell r="B2" t="str">
            <v>2003/04</v>
          </cell>
          <cell r="C2" t="str">
            <v>2004/05</v>
          </cell>
          <cell r="D2" t="str">
            <v>2005/06</v>
          </cell>
          <cell r="E2" t="str">
            <v>2006/07</v>
          </cell>
          <cell r="F2" t="str">
            <v>2007/08</v>
          </cell>
          <cell r="G2" t="str">
            <v>2008/09</v>
          </cell>
          <cell r="H2" t="str">
            <v>2009/10</v>
          </cell>
          <cell r="I2" t="str">
            <v>2010/11</v>
          </cell>
          <cell r="J2" t="str">
            <v>2011/12</v>
          </cell>
          <cell r="K2" t="str">
            <v>2012/13</v>
          </cell>
        </row>
        <row r="3">
          <cell r="A3" t="str">
            <v>Antal examina</v>
          </cell>
          <cell r="B3">
            <v>53120</v>
          </cell>
          <cell r="C3">
            <v>57673</v>
          </cell>
          <cell r="D3">
            <v>59578</v>
          </cell>
          <cell r="E3">
            <v>58563</v>
          </cell>
          <cell r="F3">
            <v>58689</v>
          </cell>
          <cell r="G3">
            <v>57930</v>
          </cell>
          <cell r="H3">
            <v>61126</v>
          </cell>
          <cell r="I3">
            <v>71562</v>
          </cell>
          <cell r="J3">
            <v>70076</v>
          </cell>
          <cell r="K3">
            <v>74385</v>
          </cell>
        </row>
        <row r="4">
          <cell r="A4" t="str">
            <v>Antal examinerade</v>
          </cell>
          <cell r="B4">
            <v>47528</v>
          </cell>
          <cell r="C4">
            <v>51452</v>
          </cell>
          <cell r="D4">
            <v>53328</v>
          </cell>
          <cell r="E4">
            <v>52330</v>
          </cell>
          <cell r="F4">
            <v>52319</v>
          </cell>
          <cell r="G4">
            <v>50405</v>
          </cell>
          <cell r="H4">
            <v>52357</v>
          </cell>
          <cell r="I4">
            <v>60941</v>
          </cell>
          <cell r="J4">
            <v>59216</v>
          </cell>
          <cell r="K4">
            <v>62928</v>
          </cell>
        </row>
      </sheetData>
      <sheetData sheetId="2" refreshError="1"/>
      <sheetData sheetId="3">
        <row r="16">
          <cell r="E16" t="str">
            <v>2003/04</v>
          </cell>
          <cell r="F16" t="str">
            <v>2004/05</v>
          </cell>
          <cell r="G16" t="str">
            <v>2005/06</v>
          </cell>
          <cell r="H16" t="str">
            <v>2006/07</v>
          </cell>
          <cell r="I16" t="str">
            <v>2007/08</v>
          </cell>
          <cell r="J16" t="str">
            <v>2008/09</v>
          </cell>
          <cell r="K16" t="str">
            <v>2009/10</v>
          </cell>
          <cell r="L16" t="str">
            <v>2010/11</v>
          </cell>
          <cell r="M16" t="str">
            <v>2011/12</v>
          </cell>
          <cell r="N16" t="str">
            <v>2012/13</v>
          </cell>
        </row>
        <row r="17">
          <cell r="A17" t="str">
            <v>Examinerade, både svenska och inresande</v>
          </cell>
          <cell r="E17">
            <v>47528</v>
          </cell>
          <cell r="F17">
            <v>51452</v>
          </cell>
          <cell r="G17">
            <v>53328</v>
          </cell>
          <cell r="H17">
            <v>52330</v>
          </cell>
          <cell r="I17">
            <v>52319</v>
          </cell>
          <cell r="J17">
            <v>50405</v>
          </cell>
          <cell r="K17">
            <v>52357</v>
          </cell>
          <cell r="L17">
            <v>60941</v>
          </cell>
          <cell r="M17">
            <v>59216</v>
          </cell>
          <cell r="N17">
            <v>62928</v>
          </cell>
        </row>
        <row r="18">
          <cell r="A18" t="str">
            <v>Examinerade, enbart svenska</v>
          </cell>
          <cell r="E18">
            <v>45840</v>
          </cell>
          <cell r="F18">
            <v>49132</v>
          </cell>
          <cell r="G18">
            <v>50469</v>
          </cell>
          <cell r="H18">
            <v>48888</v>
          </cell>
          <cell r="I18">
            <v>48627</v>
          </cell>
          <cell r="J18">
            <v>46142</v>
          </cell>
          <cell r="K18">
            <v>46696</v>
          </cell>
          <cell r="L18">
            <v>54180</v>
          </cell>
          <cell r="M18">
            <v>51431</v>
          </cell>
          <cell r="N18">
            <v>55217</v>
          </cell>
        </row>
        <row r="19">
          <cell r="A19" t="str">
            <v>Förstagångsexaminerade, enbart svenska</v>
          </cell>
          <cell r="E19">
            <v>37512</v>
          </cell>
          <cell r="F19">
            <v>39882</v>
          </cell>
          <cell r="G19">
            <v>41164</v>
          </cell>
          <cell r="H19">
            <v>39838</v>
          </cell>
          <cell r="I19">
            <v>39768</v>
          </cell>
          <cell r="J19">
            <v>37949</v>
          </cell>
          <cell r="K19">
            <v>38343</v>
          </cell>
          <cell r="L19">
            <v>44530</v>
          </cell>
          <cell r="M19">
            <v>40793</v>
          </cell>
          <cell r="N19">
            <v>44422</v>
          </cell>
        </row>
      </sheetData>
      <sheetData sheetId="4" refreshError="1"/>
      <sheetData sheetId="5" refreshError="1"/>
      <sheetData sheetId="6">
        <row r="3">
          <cell r="B3" t="str">
            <v>1991/92</v>
          </cell>
          <cell r="C3" t="str">
            <v>1992/93</v>
          </cell>
          <cell r="D3" t="str">
            <v>1993/94</v>
          </cell>
          <cell r="E3" t="str">
            <v>1994/95</v>
          </cell>
          <cell r="F3" t="str">
            <v>1995/96</v>
          </cell>
          <cell r="G3" t="str">
            <v>1996/97</v>
          </cell>
          <cell r="H3" t="str">
            <v>1997/98</v>
          </cell>
          <cell r="I3" t="str">
            <v>1998/99</v>
          </cell>
          <cell r="J3" t="str">
            <v>1999/00</v>
          </cell>
          <cell r="K3" t="str">
            <v>2000/01</v>
          </cell>
          <cell r="L3" t="str">
            <v>2001/02</v>
          </cell>
          <cell r="M3" t="str">
            <v>2002/03</v>
          </cell>
          <cell r="N3" t="str">
            <v>2003/04</v>
          </cell>
          <cell r="O3" t="str">
            <v>2004/05</v>
          </cell>
          <cell r="P3" t="str">
            <v>2005/06</v>
          </cell>
          <cell r="Q3" t="str">
            <v>2006/07</v>
          </cell>
          <cell r="R3" t="str">
            <v>2007/08</v>
          </cell>
          <cell r="S3" t="str">
            <v>2008/09</v>
          </cell>
          <cell r="T3" t="str">
            <v>2009/10</v>
          </cell>
          <cell r="U3" t="str">
            <v>2010/11</v>
          </cell>
          <cell r="V3" t="str">
            <v>2011/12</v>
          </cell>
          <cell r="W3" t="str">
            <v>2012/13</v>
          </cell>
        </row>
        <row r="4">
          <cell r="A4" t="str">
            <v>Mindre än 3 år</v>
          </cell>
          <cell r="B4">
            <v>14028</v>
          </cell>
          <cell r="C4">
            <v>14305</v>
          </cell>
          <cell r="D4">
            <v>13437</v>
          </cell>
          <cell r="E4">
            <v>10339</v>
          </cell>
          <cell r="F4">
            <v>4564</v>
          </cell>
          <cell r="G4">
            <v>3396</v>
          </cell>
          <cell r="H4">
            <v>2686</v>
          </cell>
          <cell r="I4">
            <v>2446</v>
          </cell>
          <cell r="J4">
            <v>2424</v>
          </cell>
          <cell r="K4">
            <v>2046</v>
          </cell>
          <cell r="L4">
            <v>2000</v>
          </cell>
          <cell r="M4">
            <v>2274</v>
          </cell>
          <cell r="N4">
            <v>1937</v>
          </cell>
          <cell r="O4">
            <v>1729</v>
          </cell>
          <cell r="P4">
            <v>1742</v>
          </cell>
          <cell r="Q4">
            <v>1794</v>
          </cell>
          <cell r="R4">
            <v>1739</v>
          </cell>
          <cell r="S4">
            <v>1725</v>
          </cell>
          <cell r="T4">
            <v>1750</v>
          </cell>
          <cell r="U4">
            <v>1950</v>
          </cell>
          <cell r="V4">
            <v>2049</v>
          </cell>
          <cell r="W4">
            <v>2140</v>
          </cell>
        </row>
        <row r="5">
          <cell r="A5" t="str">
            <v>3 - 3,5 år</v>
          </cell>
          <cell r="B5">
            <v>10646</v>
          </cell>
          <cell r="C5">
            <v>11673</v>
          </cell>
          <cell r="D5">
            <v>12032</v>
          </cell>
          <cell r="E5">
            <v>13372</v>
          </cell>
          <cell r="F5">
            <v>16399</v>
          </cell>
          <cell r="G5">
            <v>18884</v>
          </cell>
          <cell r="H5">
            <v>18522</v>
          </cell>
          <cell r="I5">
            <v>19846</v>
          </cell>
          <cell r="J5">
            <v>20616</v>
          </cell>
          <cell r="K5">
            <v>20801</v>
          </cell>
          <cell r="L5">
            <v>22630</v>
          </cell>
          <cell r="M5">
            <v>25012</v>
          </cell>
          <cell r="N5">
            <v>26914</v>
          </cell>
          <cell r="O5">
            <v>29849</v>
          </cell>
          <cell r="P5">
            <v>30754</v>
          </cell>
          <cell r="Q5">
            <v>30095</v>
          </cell>
          <cell r="R5">
            <v>29199</v>
          </cell>
          <cell r="S5">
            <v>30782</v>
          </cell>
          <cell r="T5">
            <v>32662</v>
          </cell>
          <cell r="U5">
            <v>38562</v>
          </cell>
          <cell r="V5">
            <v>38553</v>
          </cell>
          <cell r="W5">
            <v>42010</v>
          </cell>
        </row>
        <row r="6">
          <cell r="A6" t="str">
            <v>4 - 4,5 år</v>
          </cell>
          <cell r="B6">
            <v>6013</v>
          </cell>
          <cell r="C6">
            <v>6395</v>
          </cell>
          <cell r="D6">
            <v>7264</v>
          </cell>
          <cell r="E6">
            <v>9437</v>
          </cell>
          <cell r="F6">
            <v>10068</v>
          </cell>
          <cell r="G6">
            <v>11628</v>
          </cell>
          <cell r="H6">
            <v>12675</v>
          </cell>
          <cell r="I6">
            <v>13759</v>
          </cell>
          <cell r="J6">
            <v>15532</v>
          </cell>
          <cell r="K6">
            <v>16075</v>
          </cell>
          <cell r="L6">
            <v>17809</v>
          </cell>
          <cell r="M6">
            <v>19821</v>
          </cell>
          <cell r="N6">
            <v>22545</v>
          </cell>
          <cell r="O6">
            <v>24282</v>
          </cell>
          <cell r="P6">
            <v>25042</v>
          </cell>
          <cell r="Q6">
            <v>24633</v>
          </cell>
          <cell r="R6">
            <v>24982</v>
          </cell>
          <cell r="S6">
            <v>21249</v>
          </cell>
          <cell r="T6">
            <v>19427</v>
          </cell>
          <cell r="U6">
            <v>21018</v>
          </cell>
          <cell r="V6">
            <v>17154</v>
          </cell>
          <cell r="W6">
            <v>15516</v>
          </cell>
        </row>
        <row r="7">
          <cell r="A7" t="str">
            <v>5 år och mer</v>
          </cell>
          <cell r="B7">
            <v>1433</v>
          </cell>
          <cell r="C7">
            <v>1370</v>
          </cell>
          <cell r="D7">
            <v>1344</v>
          </cell>
          <cell r="E7">
            <v>1269</v>
          </cell>
          <cell r="F7">
            <v>1305</v>
          </cell>
          <cell r="G7">
            <v>1538</v>
          </cell>
          <cell r="H7">
            <v>1494</v>
          </cell>
          <cell r="I7">
            <v>1624</v>
          </cell>
          <cell r="J7">
            <v>1585</v>
          </cell>
          <cell r="K7">
            <v>1585</v>
          </cell>
          <cell r="L7">
            <v>1486</v>
          </cell>
          <cell r="M7">
            <v>1731</v>
          </cell>
          <cell r="N7">
            <v>1724</v>
          </cell>
          <cell r="O7">
            <v>1813</v>
          </cell>
          <cell r="P7">
            <v>2040</v>
          </cell>
          <cell r="Q7">
            <v>2041</v>
          </cell>
          <cell r="R7">
            <v>2769</v>
          </cell>
          <cell r="S7">
            <v>4174</v>
          </cell>
          <cell r="T7">
            <v>7287</v>
          </cell>
          <cell r="U7">
            <v>10032</v>
          </cell>
          <cell r="V7">
            <v>12320</v>
          </cell>
          <cell r="W7">
            <v>14719</v>
          </cell>
        </row>
      </sheetData>
      <sheetData sheetId="7" refreshError="1"/>
      <sheetData sheetId="8">
        <row r="2">
          <cell r="B2" t="str">
            <v>Kvinnor</v>
          </cell>
          <cell r="C2" t="str">
            <v xml:space="preserve">Totalt </v>
          </cell>
          <cell r="D2" t="str">
            <v>Män</v>
          </cell>
        </row>
        <row r="3">
          <cell r="A3" t="str">
            <v>2004/05</v>
          </cell>
          <cell r="B3">
            <v>84.017858659724254</v>
          </cell>
          <cell r="C3">
            <v>80.767332614786241</v>
          </cell>
          <cell r="D3">
            <v>76.054956661222178</v>
          </cell>
        </row>
        <row r="4">
          <cell r="A4" t="str">
            <v>2005/06</v>
          </cell>
          <cell r="B4">
            <v>83.138664548106107</v>
          </cell>
          <cell r="C4">
            <v>79.955158198873704</v>
          </cell>
          <cell r="D4">
            <v>75.372476547325547</v>
          </cell>
        </row>
        <row r="5">
          <cell r="A5" t="str">
            <v>2006/07</v>
          </cell>
          <cell r="B5">
            <v>82.734723171678993</v>
          </cell>
          <cell r="C5">
            <v>79.828502687025633</v>
          </cell>
          <cell r="D5">
            <v>75.611341679492767</v>
          </cell>
        </row>
        <row r="6">
          <cell r="A6" t="str">
            <v>2007/08</v>
          </cell>
          <cell r="B6">
            <v>82.458707915546114</v>
          </cell>
          <cell r="C6">
            <v>79.618524412595065</v>
          </cell>
          <cell r="D6">
            <v>75.472437334366234</v>
          </cell>
        </row>
        <row r="7">
          <cell r="A7" t="str">
            <v>2008/09</v>
          </cell>
          <cell r="B7">
            <v>82.088184165005543</v>
          </cell>
          <cell r="C7">
            <v>79.439161655083254</v>
          </cell>
          <cell r="D7">
            <v>75.612319673272083</v>
          </cell>
        </row>
        <row r="8">
          <cell r="A8" t="str">
            <v>2009/10</v>
          </cell>
          <cell r="B8">
            <v>81.443961826508399</v>
          </cell>
          <cell r="C8">
            <v>78.845461834930887</v>
          </cell>
          <cell r="D8">
            <v>75.221367863761856</v>
          </cell>
        </row>
        <row r="9">
          <cell r="A9" t="str">
            <v>2010/11</v>
          </cell>
          <cell r="B9">
            <v>81.792667203040054</v>
          </cell>
          <cell r="C9">
            <v>79.176357299552564</v>
          </cell>
          <cell r="D9">
            <v>75.568442675741494</v>
          </cell>
        </row>
        <row r="52">
          <cell r="B52" t="str">
            <v>2004/05</v>
          </cell>
          <cell r="C52" t="str">
            <v>2005/06</v>
          </cell>
          <cell r="D52" t="str">
            <v>2006/07</v>
          </cell>
          <cell r="E52" t="str">
            <v>2007/08</v>
          </cell>
          <cell r="F52" t="str">
            <v>2008/09</v>
          </cell>
          <cell r="G52" t="str">
            <v>2009/10</v>
          </cell>
          <cell r="H52" t="str">
            <v>2010/11</v>
          </cell>
        </row>
        <row r="53">
          <cell r="A53" t="str">
            <v>Konstnärliga program</v>
          </cell>
          <cell r="E53">
            <v>94.722422837663373</v>
          </cell>
          <cell r="F53">
            <v>93.280684950294486</v>
          </cell>
          <cell r="G53">
            <v>92.904190706005366</v>
          </cell>
          <cell r="H53">
            <v>93.644087538088158</v>
          </cell>
        </row>
        <row r="54">
          <cell r="A54" t="str">
            <v>Yrkesexamensprogram</v>
          </cell>
          <cell r="B54">
            <v>89.734445259991787</v>
          </cell>
          <cell r="C54">
            <v>89.273014937706606</v>
          </cell>
          <cell r="D54">
            <v>89.14228797955947</v>
          </cell>
          <cell r="E54">
            <v>89.13598642797453</v>
          </cell>
          <cell r="F54">
            <v>89.435372315781663</v>
          </cell>
          <cell r="G54">
            <v>88.86622224529566</v>
          </cell>
          <cell r="H54">
            <v>89.154821707664766</v>
          </cell>
        </row>
        <row r="55">
          <cell r="A55" t="str">
            <v>Generella program</v>
          </cell>
          <cell r="B55">
            <v>83.482212092934205</v>
          </cell>
          <cell r="C55">
            <v>82.602626475227382</v>
          </cell>
          <cell r="D55">
            <v>82.404609571539211</v>
          </cell>
          <cell r="E55">
            <v>82.681472795326755</v>
          </cell>
          <cell r="F55">
            <v>82.716310961181179</v>
          </cell>
          <cell r="G55">
            <v>82.066864230038036</v>
          </cell>
          <cell r="H55">
            <v>82.336159765377914</v>
          </cell>
        </row>
        <row r="56">
          <cell r="A56" t="str">
            <v>Fristående kurs campus</v>
          </cell>
          <cell r="B56">
            <v>69.958834311872465</v>
          </cell>
          <cell r="C56">
            <v>68.340962297003244</v>
          </cell>
          <cell r="D56">
            <v>68.963741426872062</v>
          </cell>
          <cell r="E56">
            <v>69.169632998429918</v>
          </cell>
          <cell r="F56">
            <v>69.898273656148731</v>
          </cell>
          <cell r="G56">
            <v>69.809593646957765</v>
          </cell>
          <cell r="H56">
            <v>70.152990065209508</v>
          </cell>
        </row>
        <row r="57">
          <cell r="A57" t="str">
            <v>Fristående kurs distans</v>
          </cell>
          <cell r="B57">
            <v>56.118004557550314</v>
          </cell>
          <cell r="C57">
            <v>54.389458795950517</v>
          </cell>
          <cell r="D57">
            <v>52.834574688928051</v>
          </cell>
          <cell r="E57">
            <v>51.624462441575062</v>
          </cell>
          <cell r="F57">
            <v>51.336681592033415</v>
          </cell>
          <cell r="G57">
            <v>51.244337261986658</v>
          </cell>
          <cell r="H57">
            <v>49.793325995148216</v>
          </cell>
        </row>
      </sheetData>
      <sheetData sheetId="9">
        <row r="17">
          <cell r="B17" t="str">
            <v>2004/05</v>
          </cell>
          <cell r="C17" t="str">
            <v>2005/06</v>
          </cell>
          <cell r="D17" t="str">
            <v>2006/07</v>
          </cell>
          <cell r="E17" t="str">
            <v>2007/08</v>
          </cell>
          <cell r="F17" t="str">
            <v>2008/09</v>
          </cell>
          <cell r="G17" t="str">
            <v>2009/10</v>
          </cell>
          <cell r="H17" t="str">
            <v>2010/11</v>
          </cell>
          <cell r="I17" t="str">
            <v>2011/12</v>
          </cell>
          <cell r="J17" t="str">
            <v>2012/13</v>
          </cell>
        </row>
        <row r="18">
          <cell r="A18" t="str">
            <v>Yrkesexamensprogram</v>
          </cell>
          <cell r="B18">
            <v>130444.52274499991</v>
          </cell>
          <cell r="C18">
            <v>128505.3957579998</v>
          </cell>
          <cell r="D18">
            <v>124835.81485499998</v>
          </cell>
          <cell r="E18">
            <v>120104.38244700056</v>
          </cell>
          <cell r="F18">
            <v>118842.82298000046</v>
          </cell>
          <cell r="G18">
            <v>125213.29742900062</v>
          </cell>
          <cell r="H18">
            <v>127985.26078700075</v>
          </cell>
          <cell r="I18">
            <v>128100.14863800054</v>
          </cell>
          <cell r="J18">
            <v>129398.49328600054</v>
          </cell>
        </row>
        <row r="19">
          <cell r="A19" t="str">
            <v>Generella program</v>
          </cell>
          <cell r="B19">
            <v>64623.127473999892</v>
          </cell>
          <cell r="C19">
            <v>63911.065988999915</v>
          </cell>
          <cell r="D19">
            <v>62185.197291000004</v>
          </cell>
          <cell r="E19">
            <v>64824.328475999777</v>
          </cell>
          <cell r="F19">
            <v>71094.6956299999</v>
          </cell>
          <cell r="G19">
            <v>81994.426400000346</v>
          </cell>
          <cell r="H19">
            <v>88064.23055000024</v>
          </cell>
          <cell r="I19">
            <v>85211.283697000428</v>
          </cell>
          <cell r="J19">
            <v>83326.262096000224</v>
          </cell>
        </row>
        <row r="20">
          <cell r="A20" t="str">
            <v>Fristående kurs campus</v>
          </cell>
          <cell r="B20">
            <v>83591.06878900007</v>
          </cell>
          <cell r="C20">
            <v>77758.480039999937</v>
          </cell>
          <cell r="D20">
            <v>71275.364800999901</v>
          </cell>
          <cell r="E20">
            <v>65829.392561999819</v>
          </cell>
          <cell r="F20">
            <v>65558.102689999956</v>
          </cell>
          <cell r="G20">
            <v>68927.81102499977</v>
          </cell>
          <cell r="H20">
            <v>64187.99923799972</v>
          </cell>
          <cell r="I20">
            <v>59218.656289999868</v>
          </cell>
          <cell r="J20">
            <v>56751.08376699988</v>
          </cell>
        </row>
        <row r="21">
          <cell r="A21" t="str">
            <v>Fristående kurs distans</v>
          </cell>
          <cell r="B21">
            <v>18688.712864000016</v>
          </cell>
          <cell r="C21">
            <v>18881.510578000012</v>
          </cell>
          <cell r="D21">
            <v>20194.280749999998</v>
          </cell>
          <cell r="E21">
            <v>22918.71338299998</v>
          </cell>
          <cell r="F21">
            <v>28120.63580699997</v>
          </cell>
          <cell r="G21">
            <v>32196.447295999977</v>
          </cell>
          <cell r="H21">
            <v>33413.060848999921</v>
          </cell>
          <cell r="I21">
            <v>31607.248302999993</v>
          </cell>
          <cell r="J21">
            <v>28165.576317999959</v>
          </cell>
        </row>
        <row r="22">
          <cell r="A22" t="str">
            <v>Konstnärliga program</v>
          </cell>
          <cell r="E22">
            <v>1589.6217910000003</v>
          </cell>
          <cell r="F22">
            <v>2201.0098129999997</v>
          </cell>
          <cell r="G22">
            <v>2599.6727250000008</v>
          </cell>
          <cell r="H22">
            <v>2907.499381000001</v>
          </cell>
          <cell r="I22">
            <v>2887.1817620000002</v>
          </cell>
          <cell r="J22">
            <v>3035.4562849999957</v>
          </cell>
        </row>
        <row r="57">
          <cell r="A57" t="str">
            <v>Humaniora och teologi</v>
          </cell>
          <cell r="B57">
            <v>14.999620436947305</v>
          </cell>
        </row>
        <row r="58">
          <cell r="A58" t="str">
            <v>Juridik och samhällsvetenskap</v>
          </cell>
          <cell r="B58">
            <v>41.89710271781577</v>
          </cell>
        </row>
        <row r="59">
          <cell r="A59" t="str">
            <v>Konstnärligt område</v>
          </cell>
          <cell r="B59">
            <v>2.223709238103428</v>
          </cell>
        </row>
        <row r="60">
          <cell r="A60" t="str">
            <v>Medicin och odontologi</v>
          </cell>
          <cell r="B60">
            <v>5.8060168937863246</v>
          </cell>
        </row>
        <row r="61">
          <cell r="A61" t="str">
            <v>Naturvetenskap</v>
          </cell>
          <cell r="B61">
            <v>9.787596698131205</v>
          </cell>
        </row>
        <row r="62">
          <cell r="A62" t="str">
            <v>Okänt</v>
          </cell>
          <cell r="B62">
            <v>1.3147023375935933</v>
          </cell>
        </row>
        <row r="63">
          <cell r="A63" t="str">
            <v>Teknik</v>
          </cell>
          <cell r="B63">
            <v>14.307204216946435</v>
          </cell>
        </row>
        <row r="64">
          <cell r="A64" t="str">
            <v>Vård och omsorg</v>
          </cell>
          <cell r="B64">
            <v>6.9979372025374253</v>
          </cell>
        </row>
        <row r="65">
          <cell r="A65" t="str">
            <v>Övrigt område</v>
          </cell>
          <cell r="B65">
            <v>2.6661102581385143</v>
          </cell>
        </row>
        <row r="136">
          <cell r="B136" t="str">
            <v>"1989/90"</v>
          </cell>
          <cell r="F136" t="str">
            <v>"1992/93"</v>
          </cell>
          <cell r="J136" t="str">
            <v>"1997"</v>
          </cell>
          <cell r="N136" t="str">
            <v>"2001"</v>
          </cell>
          <cell r="R136" t="str">
            <v>"2005"</v>
          </cell>
          <cell r="V136" t="str">
            <v>"2009"</v>
          </cell>
          <cell r="Z136" t="str">
            <v>"2013"</v>
          </cell>
        </row>
        <row r="137">
          <cell r="B137">
            <v>133409</v>
          </cell>
          <cell r="C137">
            <v>142852</v>
          </cell>
          <cell r="D137">
            <v>160763</v>
          </cell>
          <cell r="E137">
            <v>180883</v>
          </cell>
          <cell r="F137">
            <v>205420</v>
          </cell>
          <cell r="G137">
            <v>215050</v>
          </cell>
          <cell r="H137">
            <v>224172</v>
          </cell>
          <cell r="I137">
            <v>234637</v>
          </cell>
          <cell r="J137">
            <v>244198</v>
          </cell>
          <cell r="K137">
            <v>245455</v>
          </cell>
          <cell r="L137">
            <v>250554</v>
          </cell>
          <cell r="M137">
            <v>256855</v>
          </cell>
          <cell r="N137">
            <v>268050</v>
          </cell>
          <cell r="O137">
            <v>287236</v>
          </cell>
          <cell r="P137">
            <v>299749</v>
          </cell>
          <cell r="Q137">
            <v>302565</v>
          </cell>
          <cell r="R137">
            <v>293943</v>
          </cell>
          <cell r="S137">
            <v>283414</v>
          </cell>
          <cell r="T137">
            <v>276422.36497699993</v>
          </cell>
          <cell r="U137">
            <v>277887.83830499998</v>
          </cell>
          <cell r="V137">
            <v>300148.20497700002</v>
          </cell>
          <cell r="W137">
            <v>315782.956641</v>
          </cell>
          <cell r="X137">
            <v>312810.12497300003</v>
          </cell>
          <cell r="Y137">
            <v>304886.07664199988</v>
          </cell>
          <cell r="Z137">
            <v>299005.78163800004</v>
          </cell>
        </row>
      </sheetData>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Examenskategorier"/>
      <sheetName val="Examina och examinerade"/>
      <sheetName val="Yrkesexamina"/>
      <sheetName val="Generella examina"/>
      <sheetName val="Dubbla examina"/>
      <sheetName val="Studietider"/>
      <sheetName val="Blad1"/>
      <sheetName val="Blad2"/>
    </sheetNames>
    <sheetDataSet>
      <sheetData sheetId="0"/>
      <sheetData sheetId="1">
        <row r="4">
          <cell r="B4" t="str">
            <v>2003/04</v>
          </cell>
          <cell r="C4" t="str">
            <v>2004/05</v>
          </cell>
          <cell r="D4" t="str">
            <v>2005/06</v>
          </cell>
          <cell r="E4" t="str">
            <v>2006/07</v>
          </cell>
          <cell r="F4" t="str">
            <v>2007/08</v>
          </cell>
          <cell r="G4" t="str">
            <v>2008/09</v>
          </cell>
          <cell r="H4" t="str">
            <v>2009/10</v>
          </cell>
          <cell r="I4" t="str">
            <v>2010/11</v>
          </cell>
          <cell r="J4" t="str">
            <v>2011/12</v>
          </cell>
          <cell r="K4" t="str">
            <v>2012/13</v>
          </cell>
        </row>
        <row r="5">
          <cell r="A5" t="str">
            <v xml:space="preserve">Generell examen                                                       </v>
          </cell>
          <cell r="B5">
            <v>24715</v>
          </cell>
          <cell r="C5">
            <v>27183</v>
          </cell>
          <cell r="D5">
            <v>28058</v>
          </cell>
          <cell r="E5">
            <v>27518</v>
          </cell>
          <cell r="F5">
            <v>26893</v>
          </cell>
          <cell r="G5">
            <v>28472</v>
          </cell>
          <cell r="H5">
            <v>31878</v>
          </cell>
          <cell r="I5">
            <v>37369</v>
          </cell>
          <cell r="J5">
            <v>40787</v>
          </cell>
          <cell r="K5">
            <v>42935</v>
          </cell>
        </row>
        <row r="6">
          <cell r="A6" t="str">
            <v xml:space="preserve">Yrkesexamen                                                           </v>
          </cell>
          <cell r="B6">
            <v>28391</v>
          </cell>
          <cell r="C6">
            <v>30479</v>
          </cell>
          <cell r="D6">
            <v>31511</v>
          </cell>
          <cell r="E6">
            <v>31031</v>
          </cell>
          <cell r="F6">
            <v>31608</v>
          </cell>
          <cell r="G6">
            <v>29138</v>
          </cell>
          <cell r="H6">
            <v>28665</v>
          </cell>
          <cell r="I6">
            <v>33536</v>
          </cell>
          <cell r="J6">
            <v>28573</v>
          </cell>
          <cell r="K6">
            <v>30519</v>
          </cell>
        </row>
        <row r="7">
          <cell r="A7" t="str">
            <v xml:space="preserve">Konstnärlig examen                                                    </v>
          </cell>
          <cell r="B7">
            <v>0</v>
          </cell>
          <cell r="C7">
            <v>0</v>
          </cell>
          <cell r="D7">
            <v>0</v>
          </cell>
          <cell r="E7">
            <v>0</v>
          </cell>
          <cell r="F7">
            <v>175</v>
          </cell>
          <cell r="G7">
            <v>315</v>
          </cell>
          <cell r="H7">
            <v>575</v>
          </cell>
          <cell r="I7">
            <v>654</v>
          </cell>
          <cell r="J7">
            <v>712</v>
          </cell>
          <cell r="K7">
            <v>929</v>
          </cell>
        </row>
      </sheetData>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åda könen"/>
      <sheetName val="Män"/>
      <sheetName val="Kvinnor"/>
      <sheetName val="Diagram"/>
    </sheetNames>
    <sheetDataSet>
      <sheetData sheetId="0"/>
      <sheetData sheetId="1"/>
      <sheetData sheetId="2"/>
      <sheetData sheetId="3">
        <row r="21">
          <cell r="B21">
            <v>1948</v>
          </cell>
        </row>
        <row r="68">
          <cell r="B68">
            <v>1948</v>
          </cell>
          <cell r="C68">
            <v>1949</v>
          </cell>
          <cell r="D68">
            <v>1950</v>
          </cell>
          <cell r="E68">
            <v>1951</v>
          </cell>
          <cell r="F68">
            <v>1952</v>
          </cell>
          <cell r="G68">
            <v>1953</v>
          </cell>
          <cell r="H68">
            <v>1954</v>
          </cell>
          <cell r="I68">
            <v>1955</v>
          </cell>
          <cell r="J68">
            <v>1956</v>
          </cell>
          <cell r="K68">
            <v>1957</v>
          </cell>
          <cell r="L68">
            <v>1958</v>
          </cell>
          <cell r="M68">
            <v>1959</v>
          </cell>
          <cell r="N68">
            <v>1960</v>
          </cell>
          <cell r="O68">
            <v>1961</v>
          </cell>
          <cell r="P68">
            <v>1962</v>
          </cell>
          <cell r="Q68">
            <v>1963</v>
          </cell>
          <cell r="R68">
            <v>1964</v>
          </cell>
          <cell r="S68">
            <v>1965</v>
          </cell>
          <cell r="T68">
            <v>1966</v>
          </cell>
          <cell r="U68">
            <v>1967</v>
          </cell>
          <cell r="V68">
            <v>1968</v>
          </cell>
          <cell r="W68">
            <v>1969</v>
          </cell>
          <cell r="X68">
            <v>1970</v>
          </cell>
          <cell r="Y68">
            <v>1971</v>
          </cell>
          <cell r="Z68">
            <v>1972</v>
          </cell>
          <cell r="AA68">
            <v>1973</v>
          </cell>
          <cell r="AB68">
            <v>1974</v>
          </cell>
          <cell r="AC68">
            <v>1975</v>
          </cell>
          <cell r="AD68">
            <v>1976</v>
          </cell>
          <cell r="AE68">
            <v>1977</v>
          </cell>
          <cell r="AF68">
            <v>1978</v>
          </cell>
          <cell r="AG68">
            <v>1979</v>
          </cell>
          <cell r="AH68">
            <v>1980</v>
          </cell>
          <cell r="AI68">
            <v>1981</v>
          </cell>
          <cell r="AJ68">
            <v>1982</v>
          </cell>
          <cell r="AK68">
            <v>1983</v>
          </cell>
          <cell r="AL68">
            <v>1984</v>
          </cell>
          <cell r="AM68">
            <v>1985</v>
          </cell>
          <cell r="AN68">
            <v>1986</v>
          </cell>
          <cell r="AO68">
            <v>1987</v>
          </cell>
          <cell r="AP68">
            <v>1988</v>
          </cell>
        </row>
        <row r="69">
          <cell r="A69" t="str">
            <v>Examen senast vid 25 års ålder</v>
          </cell>
          <cell r="B69">
            <v>4.2608749078397645</v>
          </cell>
          <cell r="C69">
            <v>4.3579267804213728</v>
          </cell>
          <cell r="D69">
            <v>4.1518627550502485</v>
          </cell>
          <cell r="E69">
            <v>3.3639197590658516</v>
          </cell>
          <cell r="F69">
            <v>3.0031139494379055</v>
          </cell>
          <cell r="G69">
            <v>3.4770979605483117</v>
          </cell>
          <cell r="H69">
            <v>4.2394604323086149</v>
          </cell>
          <cell r="I69">
            <v>4.9159536271234883</v>
          </cell>
          <cell r="J69">
            <v>5.0166684589740838</v>
          </cell>
          <cell r="K69">
            <v>4.9112013306386713</v>
          </cell>
          <cell r="L69">
            <v>4.4935529689546403</v>
          </cell>
          <cell r="M69">
            <v>3.8685833147611621</v>
          </cell>
          <cell r="N69">
            <v>3.6675829348194453</v>
          </cell>
          <cell r="O69">
            <v>3.9674881235154391</v>
          </cell>
          <cell r="P69">
            <v>3.7982013281942706</v>
          </cell>
          <cell r="Q69">
            <v>4.02496585348986</v>
          </cell>
          <cell r="R69">
            <v>3.8335331608506342</v>
          </cell>
          <cell r="S69">
            <v>3.7853196527229676</v>
          </cell>
          <cell r="T69">
            <v>3.7716164522145998</v>
          </cell>
          <cell r="U69">
            <v>3.9313452871799792</v>
          </cell>
          <cell r="V69">
            <v>4.0910845233500579</v>
          </cell>
          <cell r="W69">
            <v>4.9427982160799591</v>
          </cell>
          <cell r="X69">
            <v>5.7607320497045107</v>
          </cell>
          <cell r="Y69">
            <v>7.1734312348791169</v>
          </cell>
          <cell r="Z69">
            <v>8.9733723256887785</v>
          </cell>
          <cell r="AA69">
            <v>10.65913764857611</v>
          </cell>
          <cell r="AB69">
            <v>12.145252169103667</v>
          </cell>
          <cell r="AC69">
            <v>12.462149371724902</v>
          </cell>
          <cell r="AD69">
            <v>12.286728283767626</v>
          </cell>
          <cell r="AE69">
            <v>11.833278558586425</v>
          </cell>
          <cell r="AF69">
            <v>10.990605816940908</v>
          </cell>
          <cell r="AG69">
            <v>11.513257575757576</v>
          </cell>
          <cell r="AH69">
            <v>11.885436207953342</v>
          </cell>
          <cell r="AI69">
            <v>11.812891927009774</v>
          </cell>
          <cell r="AJ69">
            <v>11.882936358854911</v>
          </cell>
          <cell r="AK69">
            <v>11.605025857401564</v>
          </cell>
          <cell r="AL69">
            <v>11.308460136098626</v>
          </cell>
          <cell r="AM69">
            <v>11.313019963139674</v>
          </cell>
          <cell r="AN69">
            <v>12.210593085949888</v>
          </cell>
          <cell r="AO69">
            <v>12.583350909356394</v>
          </cell>
          <cell r="AP69">
            <v>13.507383233810119</v>
          </cell>
        </row>
        <row r="70">
          <cell r="A70" t="str">
            <v>Examen senast vid 30 års ålder</v>
          </cell>
          <cell r="B70">
            <v>2.6403907594003444</v>
          </cell>
          <cell r="C70">
            <v>2.6500040054474079</v>
          </cell>
          <cell r="D70">
            <v>3.003079213616215</v>
          </cell>
          <cell r="E70">
            <v>3.8870004755279246</v>
          </cell>
          <cell r="F70">
            <v>4.6322197005682515</v>
          </cell>
          <cell r="G70">
            <v>5.0695947491597604</v>
          </cell>
          <cell r="H70">
            <v>5.5901976112131191</v>
          </cell>
          <cell r="I70">
            <v>6.0109680070023748</v>
          </cell>
          <cell r="J70">
            <v>6.2067605835752948</v>
          </cell>
          <cell r="K70">
            <v>6.0862411246042969</v>
          </cell>
          <cell r="L70">
            <v>6.0615004334913571</v>
          </cell>
          <cell r="M70">
            <v>5.814946883589629</v>
          </cell>
          <cell r="N70">
            <v>5.3526377226343334</v>
          </cell>
          <cell r="O70">
            <v>5.0382274346793352</v>
          </cell>
          <cell r="P70">
            <v>4.7445849845285277</v>
          </cell>
          <cell r="Q70">
            <v>4.9222842718580875</v>
          </cell>
          <cell r="R70">
            <v>5.2281188868555573</v>
          </cell>
          <cell r="S70">
            <v>5.4380426203630625</v>
          </cell>
          <cell r="T70">
            <v>6.3450412569947208</v>
          </cell>
          <cell r="U70">
            <v>7.2202512225524966</v>
          </cell>
          <cell r="V70">
            <v>8.1955934421828083</v>
          </cell>
          <cell r="W70">
            <v>8.6058277071691744</v>
          </cell>
          <cell r="X70">
            <v>9.5128333997677679</v>
          </cell>
          <cell r="Y70">
            <v>10.722926218552793</v>
          </cell>
          <cell r="Z70">
            <v>11.227404101038086</v>
          </cell>
          <cell r="AA70">
            <v>12.011572379657707</v>
          </cell>
          <cell r="AB70">
            <v>12.783020498461752</v>
          </cell>
          <cell r="AC70">
            <v>14.679697557614549</v>
          </cell>
          <cell r="AD70">
            <v>16.164050786661857</v>
          </cell>
          <cell r="AE70">
            <v>17.327507877897425</v>
          </cell>
          <cell r="AF70">
            <v>17.71558571456589</v>
          </cell>
          <cell r="AG70">
            <v>19.121212121212118</v>
          </cell>
          <cell r="AH70">
            <v>19.361429447055109</v>
          </cell>
          <cell r="AI70">
            <v>19.533736323748187</v>
          </cell>
          <cell r="AJ70">
            <v>19.03599068299647</v>
          </cell>
          <cell r="AK70">
            <v>18.367156432612063</v>
          </cell>
          <cell r="AL70">
            <v>0</v>
          </cell>
          <cell r="AM70">
            <v>0</v>
          </cell>
          <cell r="AN70">
            <v>0</v>
          </cell>
          <cell r="AO70">
            <v>0</v>
          </cell>
          <cell r="AP70">
            <v>0</v>
          </cell>
        </row>
        <row r="71">
          <cell r="A71" t="str">
            <v>Examen senast vid 35 års ålder</v>
          </cell>
          <cell r="B71">
            <v>2.3838781027279428</v>
          </cell>
          <cell r="C71">
            <v>2.8470720179444049</v>
          </cell>
          <cell r="D71">
            <v>3.0166142185226548</v>
          </cell>
          <cell r="E71">
            <v>2.8690184751404573</v>
          </cell>
          <cell r="F71">
            <v>3.0330219383895436</v>
          </cell>
          <cell r="G71">
            <v>2.8225025955058154</v>
          </cell>
          <cell r="H71">
            <v>2.2869816568800339</v>
          </cell>
          <cell r="I71">
            <v>2.1382254693556764</v>
          </cell>
          <cell r="J71">
            <v>1.8245689500663147</v>
          </cell>
          <cell r="K71">
            <v>1.7634539373669789</v>
          </cell>
          <cell r="L71">
            <v>1.8999833982033181</v>
          </cell>
          <cell r="M71">
            <v>1.8033578485996582</v>
          </cell>
          <cell r="N71">
            <v>1.9674662047671045</v>
          </cell>
          <cell r="O71">
            <v>2.360451306413303</v>
          </cell>
          <cell r="P71">
            <v>2.3813401371622973</v>
          </cell>
          <cell r="Q71">
            <v>2.6971420667715567</v>
          </cell>
          <cell r="R71">
            <v>3.058938600366</v>
          </cell>
          <cell r="S71">
            <v>3.4348855564325191</v>
          </cell>
          <cell r="T71">
            <v>3.6957415193955292</v>
          </cell>
          <cell r="U71">
            <v>3.9936714929523465</v>
          </cell>
          <cell r="V71">
            <v>4.3394358397798367</v>
          </cell>
          <cell r="W71">
            <v>4.851134340460785</v>
          </cell>
          <cell r="X71">
            <v>5.1749536403181899</v>
          </cell>
          <cell r="Y71">
            <v>5.8707090530732415</v>
          </cell>
          <cell r="Z71">
            <v>6.2541685906315756</v>
          </cell>
          <cell r="AA71">
            <v>6.4275506291610043</v>
          </cell>
          <cell r="AB71">
            <v>6.3258322098931856</v>
          </cell>
          <cell r="AC71">
            <v>6.0760457652626414</v>
          </cell>
          <cell r="AD71">
            <v>6.226869863923632</v>
          </cell>
          <cell r="AE71">
            <v>5.9234055715583729</v>
          </cell>
          <cell r="AF71">
            <v>5.7836003843966353</v>
          </cell>
          <cell r="AG71">
            <v>0</v>
          </cell>
          <cell r="AH71">
            <v>0</v>
          </cell>
          <cell r="AI71">
            <v>0</v>
          </cell>
          <cell r="AJ71">
            <v>0</v>
          </cell>
          <cell r="AK71">
            <v>0</v>
          </cell>
          <cell r="AL71">
            <v>0</v>
          </cell>
          <cell r="AM71">
            <v>0</v>
          </cell>
          <cell r="AN71">
            <v>0</v>
          </cell>
          <cell r="AO71">
            <v>0</v>
          </cell>
          <cell r="AP71">
            <v>0</v>
          </cell>
        </row>
        <row r="72">
          <cell r="A72" t="str">
            <v>Examen senast vid 40 års ålder</v>
          </cell>
          <cell r="B72">
            <v>1.7203244040304746</v>
          </cell>
          <cell r="C72">
            <v>1.5316830890010422</v>
          </cell>
          <cell r="D72">
            <v>1.3873380029100257</v>
          </cell>
          <cell r="E72">
            <v>1.273358107751104</v>
          </cell>
          <cell r="F72">
            <v>1.2367833078235773</v>
          </cell>
          <cell r="G72">
            <v>1.2018511675377006</v>
          </cell>
          <cell r="H72">
            <v>1.1653062337520677</v>
          </cell>
          <cell r="I72">
            <v>1.2432789696504152</v>
          </cell>
          <cell r="J72">
            <v>1.3209305660106825</v>
          </cell>
          <cell r="K72">
            <v>1.5917586250067082</v>
          </cell>
          <cell r="L72">
            <v>1.835420855545923</v>
          </cell>
          <cell r="M72">
            <v>2.0819404204739627</v>
          </cell>
          <cell r="N72">
            <v>2.4061452724328802</v>
          </cell>
          <cell r="O72">
            <v>2.6425178147268404</v>
          </cell>
          <cell r="P72">
            <v>2.9531512947179852</v>
          </cell>
          <cell r="Q72">
            <v>3.4803506284686812</v>
          </cell>
          <cell r="R72">
            <v>3.582697040449295</v>
          </cell>
          <cell r="S72">
            <v>3.9226519337016565</v>
          </cell>
          <cell r="T72">
            <v>4.1747020328159081</v>
          </cell>
          <cell r="U72">
            <v>4.6488957074823389</v>
          </cell>
          <cell r="V72">
            <v>4.7287433087778794</v>
          </cell>
          <cell r="W72">
            <v>4.7206895943873519</v>
          </cell>
          <cell r="X72">
            <v>4.3916049981802772</v>
          </cell>
          <cell r="Y72">
            <v>4.3971103253421724</v>
          </cell>
          <cell r="Z72">
            <v>4.2122005027961649</v>
          </cell>
          <cell r="AA72">
            <v>3.8969639931681108</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row>
        <row r="117">
          <cell r="B117">
            <v>1948</v>
          </cell>
          <cell r="C117">
            <v>1949</v>
          </cell>
          <cell r="D117">
            <v>1950</v>
          </cell>
          <cell r="E117">
            <v>1951</v>
          </cell>
          <cell r="F117">
            <v>1952</v>
          </cell>
          <cell r="G117">
            <v>1953</v>
          </cell>
          <cell r="H117">
            <v>1954</v>
          </cell>
          <cell r="I117">
            <v>1955</v>
          </cell>
          <cell r="J117">
            <v>1956</v>
          </cell>
          <cell r="K117">
            <v>1957</v>
          </cell>
          <cell r="L117">
            <v>1958</v>
          </cell>
          <cell r="M117">
            <v>1959</v>
          </cell>
          <cell r="N117">
            <v>1960</v>
          </cell>
          <cell r="O117">
            <v>1961</v>
          </cell>
          <cell r="P117">
            <v>1962</v>
          </cell>
          <cell r="Q117">
            <v>1963</v>
          </cell>
          <cell r="R117">
            <v>1964</v>
          </cell>
          <cell r="S117">
            <v>1965</v>
          </cell>
          <cell r="T117">
            <v>1966</v>
          </cell>
          <cell r="U117">
            <v>1967</v>
          </cell>
          <cell r="V117">
            <v>1968</v>
          </cell>
          <cell r="W117">
            <v>1969</v>
          </cell>
          <cell r="X117">
            <v>1970</v>
          </cell>
          <cell r="Y117">
            <v>1971</v>
          </cell>
          <cell r="Z117">
            <v>1972</v>
          </cell>
          <cell r="AA117">
            <v>1973</v>
          </cell>
          <cell r="AB117">
            <v>1974</v>
          </cell>
          <cell r="AC117">
            <v>1975</v>
          </cell>
          <cell r="AD117">
            <v>1976</v>
          </cell>
          <cell r="AE117">
            <v>1977</v>
          </cell>
          <cell r="AF117">
            <v>1978</v>
          </cell>
          <cell r="AG117">
            <v>1979</v>
          </cell>
          <cell r="AH117">
            <v>1980</v>
          </cell>
          <cell r="AI117">
            <v>1981</v>
          </cell>
          <cell r="AJ117">
            <v>1982</v>
          </cell>
          <cell r="AK117">
            <v>1983</v>
          </cell>
          <cell r="AL117">
            <v>1984</v>
          </cell>
          <cell r="AM117">
            <v>1985</v>
          </cell>
          <cell r="AN117">
            <v>1986</v>
          </cell>
          <cell r="AO117">
            <v>1987</v>
          </cell>
          <cell r="AP117">
            <v>1988</v>
          </cell>
        </row>
        <row r="118">
          <cell r="A118" t="str">
            <v>Examen senast vid 25 års ålder</v>
          </cell>
          <cell r="B118">
            <v>4.8958071805171981</v>
          </cell>
          <cell r="C118">
            <v>5.4108309269754011</v>
          </cell>
          <cell r="D118">
            <v>4.9351783000872906</v>
          </cell>
          <cell r="E118">
            <v>4.3653276955602536</v>
          </cell>
          <cell r="F118">
            <v>4.0684180429883279</v>
          </cell>
          <cell r="G118">
            <v>4.0482704217787555</v>
          </cell>
          <cell r="H118">
            <v>3.7918073295513866</v>
          </cell>
          <cell r="I118">
            <v>3.6605001712915386</v>
          </cell>
          <cell r="J118">
            <v>3.6494744147468561</v>
          </cell>
          <cell r="K118">
            <v>3.6326977560704292</v>
          </cell>
          <cell r="L118">
            <v>3.0443519954872373</v>
          </cell>
          <cell r="M118">
            <v>2.8675731442780803</v>
          </cell>
          <cell r="N118">
            <v>2.7776259949365243</v>
          </cell>
          <cell r="O118">
            <v>2.5962066339631997</v>
          </cell>
          <cell r="P118">
            <v>2.5724413242480555</v>
          </cell>
          <cell r="Q118">
            <v>2.6303818034118605</v>
          </cell>
          <cell r="R118">
            <v>2.5690632592459282</v>
          </cell>
          <cell r="S118">
            <v>2.3527138695678023</v>
          </cell>
          <cell r="T118">
            <v>2.1418690782525918</v>
          </cell>
          <cell r="U118">
            <v>2.1773268104125143</v>
          </cell>
          <cell r="V118">
            <v>2.1296864404043014</v>
          </cell>
          <cell r="W118">
            <v>2.2647436330473552</v>
          </cell>
          <cell r="X118">
            <v>2.8622027323326025</v>
          </cell>
          <cell r="Y118">
            <v>3.5221129420960078</v>
          </cell>
          <cell r="Z118">
            <v>4.1234738539507028</v>
          </cell>
          <cell r="AA118">
            <v>4.6641100682880881</v>
          </cell>
          <cell r="AB118">
            <v>5.0535374762333634</v>
          </cell>
          <cell r="AC118">
            <v>5.1904327698674333</v>
          </cell>
          <cell r="AD118">
            <v>5.5596196049743964</v>
          </cell>
          <cell r="AE118">
            <v>5.2399962863243896</v>
          </cell>
          <cell r="AF118">
            <v>5.3712960675118318</v>
          </cell>
          <cell r="AG118">
            <v>5.5774916897761289</v>
          </cell>
          <cell r="AH118">
            <v>5.7831282198053806</v>
          </cell>
          <cell r="AI118">
            <v>5.3331154328049246</v>
          </cell>
          <cell r="AJ118">
            <v>5.0290754539149605</v>
          </cell>
          <cell r="AK118">
            <v>4.794096306652273</v>
          </cell>
          <cell r="AL118">
            <v>4.6756312872100185</v>
          </cell>
          <cell r="AM118">
            <v>4.7580343644846135</v>
          </cell>
          <cell r="AN118">
            <v>5.0087509944311854</v>
          </cell>
          <cell r="AO118">
            <v>5.3706624605678233</v>
          </cell>
          <cell r="AP118">
            <v>5.9754526745924821</v>
          </cell>
        </row>
        <row r="119">
          <cell r="A119" t="str">
            <v>Examen senast vid 30 års ålder</v>
          </cell>
          <cell r="B119">
            <v>5.5352896870523258</v>
          </cell>
          <cell r="C119">
            <v>4.8317608363316298</v>
          </cell>
          <cell r="D119">
            <v>4.9448773075555277</v>
          </cell>
          <cell r="E119">
            <v>4.9945031712473575</v>
          </cell>
          <cell r="F119">
            <v>5.4996804467018743</v>
          </cell>
          <cell r="G119">
            <v>5.9112804417515639</v>
          </cell>
          <cell r="H119">
            <v>6.1358020394668147</v>
          </cell>
          <cell r="I119">
            <v>6.4200068516615278</v>
          </cell>
          <cell r="J119">
            <v>6.3374917480576185</v>
          </cell>
          <cell r="K119">
            <v>6.3163749500286794</v>
          </cell>
          <cell r="L119">
            <v>6.4923847130164996</v>
          </cell>
          <cell r="M119">
            <v>6.3188896531047751</v>
          </cell>
          <cell r="N119">
            <v>6.3420942389304766</v>
          </cell>
          <cell r="O119">
            <v>6.5117679352542206</v>
          </cell>
          <cell r="P119">
            <v>6.2839837566246821</v>
          </cell>
          <cell r="Q119">
            <v>6.22420796100731</v>
          </cell>
          <cell r="R119">
            <v>6.3409220432526485</v>
          </cell>
          <cell r="S119">
            <v>6.6211878009630816</v>
          </cell>
          <cell r="T119">
            <v>7.1306391396825859</v>
          </cell>
          <cell r="U119">
            <v>7.5481669384550347</v>
          </cell>
          <cell r="V119">
            <v>8.0634223528272031</v>
          </cell>
          <cell r="W119">
            <v>8.4256569614267391</v>
          </cell>
          <cell r="X119">
            <v>8.8227357058525904</v>
          </cell>
          <cell r="Y119">
            <v>9.3629909463948398</v>
          </cell>
          <cell r="Z119">
            <v>9.2852206535689614</v>
          </cell>
          <cell r="AA119">
            <v>10.061560197799981</v>
          </cell>
          <cell r="AB119">
            <v>10.64078188064979</v>
          </cell>
          <cell r="AC119">
            <v>11.604825699656311</v>
          </cell>
          <cell r="AD119">
            <v>12.275054864667155</v>
          </cell>
          <cell r="AE119">
            <v>12.438956457153468</v>
          </cell>
          <cell r="AF119">
            <v>12.810522114306352</v>
          </cell>
          <cell r="AG119">
            <v>12.389120493654847</v>
          </cell>
          <cell r="AH119">
            <v>12.290712650257586</v>
          </cell>
          <cell r="AI119">
            <v>12.108006028581286</v>
          </cell>
          <cell r="AJ119">
            <v>11.9947361869365</v>
          </cell>
          <cell r="AK119">
            <v>11.51715716636877</v>
          </cell>
          <cell r="AL119">
            <v>0</v>
          </cell>
          <cell r="AM119">
            <v>0</v>
          </cell>
          <cell r="AN119">
            <v>0</v>
          </cell>
          <cell r="AO119">
            <v>0</v>
          </cell>
          <cell r="AP119">
            <v>0</v>
          </cell>
        </row>
        <row r="120">
          <cell r="A120" t="str">
            <v>Examen senast vid 35 års ålder</v>
          </cell>
          <cell r="B120">
            <v>1.6363663215725648</v>
          </cell>
          <cell r="C120">
            <v>1.8097870566253338</v>
          </cell>
          <cell r="D120">
            <v>2.0254760596165653</v>
          </cell>
          <cell r="E120">
            <v>2.0786469344608864</v>
          </cell>
          <cell r="F120">
            <v>2.087187594604595</v>
          </cell>
          <cell r="G120">
            <v>2.0073513368355691</v>
          </cell>
          <cell r="H120">
            <v>1.6949152542372889</v>
          </cell>
          <cell r="I120">
            <v>1.6050017129153815</v>
          </cell>
          <cell r="J120">
            <v>1.6656228312202721</v>
          </cell>
          <cell r="K120">
            <v>1.5869153355465553</v>
          </cell>
          <cell r="L120">
            <v>1.6358764631222673</v>
          </cell>
          <cell r="M120">
            <v>1.6753963635081028</v>
          </cell>
          <cell r="N120">
            <v>1.7831448190444963</v>
          </cell>
          <cell r="O120">
            <v>1.859493155294242</v>
          </cell>
          <cell r="P120">
            <v>2.0493495767086518</v>
          </cell>
          <cell r="Q120">
            <v>2.0617384240454939</v>
          </cell>
          <cell r="R120">
            <v>2.2271213893638073</v>
          </cell>
          <cell r="S120">
            <v>2.3675762439807375</v>
          </cell>
          <cell r="T120">
            <v>2.6877482113905806</v>
          </cell>
          <cell r="U120">
            <v>2.7797910249441316</v>
          </cell>
          <cell r="V120">
            <v>3.1598152872412566</v>
          </cell>
          <cell r="W120">
            <v>3.2628521245693438</v>
          </cell>
          <cell r="X120">
            <v>3.1725417439703154</v>
          </cell>
          <cell r="Y120">
            <v>3.3837035107145201</v>
          </cell>
          <cell r="Z120">
            <v>3.4982064698719828</v>
          </cell>
          <cell r="AA120">
            <v>3.6448346620917018</v>
          </cell>
          <cell r="AB120">
            <v>3.579172087127656</v>
          </cell>
          <cell r="AC120">
            <v>3.4281405625306824</v>
          </cell>
          <cell r="AD120">
            <v>3.282735918068763</v>
          </cell>
          <cell r="AE120">
            <v>3.2828892396249181</v>
          </cell>
          <cell r="AF120">
            <v>3.1665177807766121</v>
          </cell>
          <cell r="AG120">
            <v>0</v>
          </cell>
          <cell r="AH120">
            <v>0</v>
          </cell>
          <cell r="AI120">
            <v>0</v>
          </cell>
          <cell r="AJ120">
            <v>0</v>
          </cell>
          <cell r="AK120">
            <v>0</v>
          </cell>
          <cell r="AL120">
            <v>0</v>
          </cell>
          <cell r="AM120">
            <v>0</v>
          </cell>
          <cell r="AN120">
            <v>0</v>
          </cell>
          <cell r="AO120">
            <v>0</v>
          </cell>
          <cell r="AP120">
            <v>0</v>
          </cell>
        </row>
        <row r="121">
          <cell r="A121" t="str">
            <v>Examen senast vid 40 års ålder</v>
          </cell>
          <cell r="B121">
            <v>0.76649288889545275</v>
          </cell>
          <cell r="C121">
            <v>0.59142358591083699</v>
          </cell>
          <cell r="D121">
            <v>0.5916394555623814</v>
          </cell>
          <cell r="E121">
            <v>0.63763213530655527</v>
          </cell>
          <cell r="F121">
            <v>0.60715126644017481</v>
          </cell>
          <cell r="G121">
            <v>0.62268172739631922</v>
          </cell>
          <cell r="H121">
            <v>0.61079594890892075</v>
          </cell>
          <cell r="I121">
            <v>0.66461116820829069</v>
          </cell>
          <cell r="J121">
            <v>0.70755116204275836</v>
          </cell>
          <cell r="K121">
            <v>0.70220569064710681</v>
          </cell>
          <cell r="L121">
            <v>0.89902693555210966</v>
          </cell>
          <cell r="M121">
            <v>0.91353191189178773</v>
          </cell>
          <cell r="N121">
            <v>1.0673369396936412</v>
          </cell>
          <cell r="O121">
            <v>1.1210087307630996</v>
          </cell>
          <cell r="P121">
            <v>1.2819189207791304</v>
          </cell>
          <cell r="Q121">
            <v>1.28675873273761</v>
          </cell>
          <cell r="R121">
            <v>1.3437715588349981</v>
          </cell>
          <cell r="S121">
            <v>1.3524760715771968</v>
          </cell>
          <cell r="T121">
            <v>1.433862355163539</v>
          </cell>
          <cell r="U121">
            <v>1.4993658271425989</v>
          </cell>
          <cell r="V121">
            <v>1.6000904188329503</v>
          </cell>
          <cell r="W121">
            <v>1.6077822063095297</v>
          </cell>
          <cell r="X121">
            <v>1.4049586776859488</v>
          </cell>
          <cell r="Y121">
            <v>1.460626587637595</v>
          </cell>
          <cell r="Z121">
            <v>1.4776055550070772</v>
          </cell>
          <cell r="AA121">
            <v>1.3203485047263435</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workbookViewId="0">
      <selection activeCell="B2" sqref="B2"/>
    </sheetView>
  </sheetViews>
  <sheetFormatPr defaultRowHeight="15" x14ac:dyDescent="0.25"/>
  <cols>
    <col min="2" max="2" width="15.42578125" customWidth="1"/>
    <col min="3" max="3" width="13" customWidth="1"/>
    <col min="4" max="4" width="11.42578125" customWidth="1"/>
  </cols>
  <sheetData>
    <row r="2" spans="1:4" ht="30" x14ac:dyDescent="0.25">
      <c r="A2" t="s">
        <v>0</v>
      </c>
      <c r="B2" s="47" t="s">
        <v>1</v>
      </c>
      <c r="C2" t="s">
        <v>2</v>
      </c>
      <c r="D2" t="s">
        <v>3</v>
      </c>
    </row>
    <row r="3" spans="1:4" x14ac:dyDescent="0.25">
      <c r="A3" t="s">
        <v>4</v>
      </c>
      <c r="B3">
        <v>1.8301886792452831</v>
      </c>
      <c r="C3">
        <v>97000</v>
      </c>
      <c r="D3">
        <v>53000</v>
      </c>
    </row>
    <row r="4" spans="1:4" x14ac:dyDescent="0.25">
      <c r="A4" t="s">
        <v>5</v>
      </c>
      <c r="B4">
        <v>1.9215686274509804</v>
      </c>
      <c r="C4">
        <v>98000</v>
      </c>
      <c r="D4">
        <v>51000</v>
      </c>
    </row>
    <row r="5" spans="1:4" x14ac:dyDescent="0.25">
      <c r="A5" t="s">
        <v>6</v>
      </c>
      <c r="B5">
        <v>1.9411764705882353</v>
      </c>
      <c r="C5">
        <v>99000</v>
      </c>
      <c r="D5">
        <v>51000</v>
      </c>
    </row>
    <row r="6" spans="1:4" x14ac:dyDescent="0.25">
      <c r="A6" t="s">
        <v>7</v>
      </c>
      <c r="B6">
        <v>1.7959183673469388</v>
      </c>
      <c r="C6">
        <v>88000</v>
      </c>
      <c r="D6">
        <v>49000</v>
      </c>
    </row>
    <row r="7" spans="1:4" x14ac:dyDescent="0.25">
      <c r="A7" t="s">
        <v>8</v>
      </c>
      <c r="B7">
        <v>1.82</v>
      </c>
      <c r="C7">
        <v>91000</v>
      </c>
      <c r="D7">
        <v>50000</v>
      </c>
    </row>
    <row r="8" spans="1:4" x14ac:dyDescent="0.25">
      <c r="A8" t="s">
        <v>9</v>
      </c>
      <c r="B8">
        <v>1.8431372549019607</v>
      </c>
      <c r="C8">
        <v>94000</v>
      </c>
      <c r="D8">
        <v>51000</v>
      </c>
    </row>
    <row r="9" spans="1:4" x14ac:dyDescent="0.25">
      <c r="A9" t="s">
        <v>10</v>
      </c>
      <c r="B9">
        <v>1.90625</v>
      </c>
      <c r="C9">
        <v>122000</v>
      </c>
      <c r="D9">
        <v>64000</v>
      </c>
    </row>
    <row r="10" spans="1:4" x14ac:dyDescent="0.25">
      <c r="A10" t="s">
        <v>11</v>
      </c>
      <c r="B10">
        <v>1.935483870967742</v>
      </c>
      <c r="C10">
        <v>120000</v>
      </c>
      <c r="D10">
        <v>62000</v>
      </c>
    </row>
    <row r="11" spans="1:4" x14ac:dyDescent="0.25">
      <c r="A11" t="s">
        <v>12</v>
      </c>
      <c r="B11">
        <v>1.9830508474576272</v>
      </c>
      <c r="C11">
        <v>117000</v>
      </c>
      <c r="D11">
        <v>59000</v>
      </c>
    </row>
    <row r="12" spans="1:4" x14ac:dyDescent="0.25">
      <c r="A12" t="s">
        <v>13</v>
      </c>
      <c r="B12">
        <v>2.1</v>
      </c>
      <c r="C12">
        <v>126000</v>
      </c>
      <c r="D12">
        <v>60000</v>
      </c>
    </row>
    <row r="13" spans="1:4" x14ac:dyDescent="0.25">
      <c r="A13" t="s">
        <v>14</v>
      </c>
      <c r="B13">
        <v>2.2711864406779663</v>
      </c>
      <c r="C13">
        <v>134000</v>
      </c>
      <c r="D13">
        <v>59000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workbookViewId="0">
      <selection activeCell="I12" sqref="I12"/>
    </sheetView>
  </sheetViews>
  <sheetFormatPr defaultRowHeight="15" x14ac:dyDescent="0.25"/>
  <cols>
    <col min="1" max="1" width="22.140625" bestFit="1" customWidth="1"/>
  </cols>
  <sheetData>
    <row r="2" spans="1:7" x14ac:dyDescent="0.25">
      <c r="A2" s="47"/>
      <c r="B2" s="175" t="s">
        <v>83</v>
      </c>
      <c r="C2" s="175"/>
      <c r="D2" s="175"/>
      <c r="E2" s="175" t="s">
        <v>84</v>
      </c>
      <c r="F2" s="175"/>
      <c r="G2" s="175"/>
    </row>
    <row r="3" spans="1:7" x14ac:dyDescent="0.25">
      <c r="A3" s="47"/>
      <c r="B3" s="48" t="s">
        <v>17</v>
      </c>
      <c r="C3" s="48" t="s">
        <v>15</v>
      </c>
      <c r="D3" s="48" t="s">
        <v>16</v>
      </c>
      <c r="E3" s="48" t="s">
        <v>17</v>
      </c>
      <c r="F3" s="48" t="s">
        <v>15</v>
      </c>
      <c r="G3" s="48" t="s">
        <v>16</v>
      </c>
    </row>
    <row r="4" spans="1:7" x14ac:dyDescent="0.25">
      <c r="A4" s="49" t="s">
        <v>85</v>
      </c>
      <c r="B4" s="50">
        <v>100000</v>
      </c>
      <c r="C4" s="50">
        <v>50000</v>
      </c>
      <c r="D4" s="50">
        <v>50000</v>
      </c>
      <c r="E4" s="51">
        <v>43</v>
      </c>
      <c r="F4" s="51">
        <v>49</v>
      </c>
      <c r="G4" s="51">
        <v>37</v>
      </c>
    </row>
    <row r="5" spans="1:7" ht="60" x14ac:dyDescent="0.25">
      <c r="A5" s="52" t="s">
        <v>86</v>
      </c>
      <c r="B5" s="53">
        <v>10900</v>
      </c>
      <c r="C5" s="53">
        <v>5200</v>
      </c>
      <c r="D5" s="53">
        <v>5700</v>
      </c>
      <c r="E5" s="54">
        <v>84</v>
      </c>
      <c r="F5" s="54">
        <v>85</v>
      </c>
      <c r="G5" s="54">
        <v>83</v>
      </c>
    </row>
    <row r="6" spans="1:7" ht="30" x14ac:dyDescent="0.25">
      <c r="A6" s="52" t="s">
        <v>87</v>
      </c>
      <c r="B6" s="55">
        <v>20500</v>
      </c>
      <c r="C6" s="55">
        <v>12700</v>
      </c>
      <c r="D6" s="55">
        <v>7800</v>
      </c>
      <c r="E6" s="56">
        <v>61</v>
      </c>
      <c r="F6" s="56">
        <v>65</v>
      </c>
      <c r="G6" s="56">
        <v>56</v>
      </c>
    </row>
    <row r="7" spans="1:7" x14ac:dyDescent="0.25">
      <c r="A7" s="57" t="s">
        <v>88</v>
      </c>
      <c r="B7" s="53">
        <v>5200</v>
      </c>
      <c r="C7" s="53">
        <v>1100</v>
      </c>
      <c r="D7" s="53">
        <v>4100</v>
      </c>
      <c r="E7" s="54">
        <v>65</v>
      </c>
      <c r="F7" s="54">
        <v>70</v>
      </c>
      <c r="G7" s="54">
        <v>63</v>
      </c>
    </row>
    <row r="8" spans="1:7" ht="45" x14ac:dyDescent="0.25">
      <c r="A8" s="52" t="s">
        <v>89</v>
      </c>
      <c r="B8" s="55">
        <v>5300</v>
      </c>
      <c r="C8" s="55">
        <v>3700</v>
      </c>
      <c r="D8" s="55">
        <v>1600</v>
      </c>
      <c r="E8" s="56">
        <v>47</v>
      </c>
      <c r="F8" s="56">
        <v>48</v>
      </c>
      <c r="G8" s="56">
        <v>43</v>
      </c>
    </row>
    <row r="9" spans="1:7" ht="75" x14ac:dyDescent="0.25">
      <c r="A9" s="52" t="s">
        <v>90</v>
      </c>
      <c r="B9" s="53">
        <v>550</v>
      </c>
      <c r="C9" s="53">
        <v>350</v>
      </c>
      <c r="D9" s="53">
        <v>200</v>
      </c>
      <c r="E9" s="54">
        <v>60</v>
      </c>
      <c r="F9" s="54">
        <v>59</v>
      </c>
      <c r="G9" s="54">
        <v>60</v>
      </c>
    </row>
    <row r="10" spans="1:7" ht="75" x14ac:dyDescent="0.25">
      <c r="A10" s="47" t="s">
        <v>91</v>
      </c>
      <c r="B10" s="58">
        <v>42450</v>
      </c>
      <c r="C10" s="58">
        <v>23000</v>
      </c>
      <c r="D10" s="58">
        <v>19450</v>
      </c>
      <c r="E10" s="59">
        <v>66</v>
      </c>
      <c r="F10" s="59">
        <v>66</v>
      </c>
      <c r="G10" s="59">
        <v>65</v>
      </c>
    </row>
    <row r="11" spans="1:7" ht="30" x14ac:dyDescent="0.25">
      <c r="A11" s="47" t="s">
        <v>92</v>
      </c>
      <c r="B11" s="58">
        <v>43300</v>
      </c>
      <c r="C11" s="58">
        <v>19500</v>
      </c>
      <c r="D11" s="58">
        <v>23800</v>
      </c>
      <c r="E11" s="59">
        <v>23</v>
      </c>
      <c r="F11" s="59">
        <v>32</v>
      </c>
      <c r="G11" s="59">
        <v>16</v>
      </c>
    </row>
    <row r="12" spans="1:7" ht="75" x14ac:dyDescent="0.25">
      <c r="A12" s="47" t="s">
        <v>93</v>
      </c>
      <c r="B12" s="58">
        <v>14300</v>
      </c>
      <c r="C12" s="58">
        <v>7600</v>
      </c>
      <c r="D12" s="58">
        <v>6700</v>
      </c>
      <c r="E12" s="59">
        <v>49</v>
      </c>
      <c r="F12" s="59">
        <v>56</v>
      </c>
      <c r="G12" s="59">
        <v>41</v>
      </c>
    </row>
  </sheetData>
  <mergeCells count="2">
    <mergeCell ref="B2:D2"/>
    <mergeCell ref="E2:G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workbookViewId="0">
      <selection activeCell="J37" sqref="J37"/>
    </sheetView>
  </sheetViews>
  <sheetFormatPr defaultRowHeight="15" x14ac:dyDescent="0.25"/>
  <sheetData>
    <row r="1" spans="1:27" x14ac:dyDescent="0.25">
      <c r="A1" t="s">
        <v>163</v>
      </c>
    </row>
    <row r="2" spans="1:27" x14ac:dyDescent="0.25">
      <c r="A2" s="32"/>
      <c r="B2" s="33" t="s">
        <v>94</v>
      </c>
      <c r="C2" s="33" t="s">
        <v>95</v>
      </c>
      <c r="D2" s="33" t="s">
        <v>96</v>
      </c>
      <c r="E2" s="33" t="s">
        <v>97</v>
      </c>
      <c r="F2" s="33" t="s">
        <v>98</v>
      </c>
      <c r="G2" s="33" t="s">
        <v>99</v>
      </c>
      <c r="H2" s="33" t="s">
        <v>100</v>
      </c>
      <c r="I2" s="33" t="s">
        <v>101</v>
      </c>
      <c r="J2" s="33" t="s">
        <v>102</v>
      </c>
      <c r="K2" s="33" t="s">
        <v>103</v>
      </c>
      <c r="L2" s="33" t="s">
        <v>104</v>
      </c>
      <c r="M2" s="33" t="s">
        <v>105</v>
      </c>
      <c r="N2" s="33" t="s">
        <v>106</v>
      </c>
      <c r="O2" s="33" t="s">
        <v>107</v>
      </c>
      <c r="P2" s="33" t="s">
        <v>108</v>
      </c>
      <c r="Q2" s="33" t="s">
        <v>62</v>
      </c>
      <c r="R2" s="33" t="s">
        <v>63</v>
      </c>
      <c r="S2" s="33" t="s">
        <v>64</v>
      </c>
      <c r="T2" s="33" t="s">
        <v>65</v>
      </c>
      <c r="U2" s="33" t="s">
        <v>66</v>
      </c>
      <c r="V2" s="33" t="s">
        <v>67</v>
      </c>
      <c r="W2" s="33" t="s">
        <v>68</v>
      </c>
      <c r="X2" s="33" t="s">
        <v>69</v>
      </c>
      <c r="Y2" s="33" t="s">
        <v>70</v>
      </c>
      <c r="Z2" s="33" t="s">
        <v>71</v>
      </c>
      <c r="AA2" s="34" t="s">
        <v>72</v>
      </c>
    </row>
    <row r="3" spans="1:27" x14ac:dyDescent="0.25">
      <c r="A3" s="35" t="s">
        <v>109</v>
      </c>
      <c r="B3" s="36">
        <v>42.374454655156413</v>
      </c>
      <c r="C3" s="36">
        <v>43.334075228132654</v>
      </c>
      <c r="D3" s="36">
        <v>44.565217391304344</v>
      </c>
      <c r="E3" s="36">
        <v>46.009557234350531</v>
      </c>
      <c r="F3" s="36">
        <v>51.725906925613771</v>
      </c>
      <c r="G3" s="36">
        <v>53.819212221479106</v>
      </c>
      <c r="H3" s="36">
        <v>53.906171178745588</v>
      </c>
      <c r="I3" s="36">
        <v>53.176220878324877</v>
      </c>
      <c r="J3" s="36">
        <v>52.263900576089064</v>
      </c>
      <c r="K3" s="36">
        <v>51.906872125423845</v>
      </c>
      <c r="L3" s="36">
        <v>50.386633526650094</v>
      </c>
      <c r="M3" s="36">
        <v>50.948409228492629</v>
      </c>
      <c r="N3" s="36">
        <v>49.982246610716594</v>
      </c>
      <c r="O3" s="36">
        <v>50.266292701374006</v>
      </c>
      <c r="P3" s="36">
        <v>49.439753285850649</v>
      </c>
      <c r="Q3" s="36">
        <v>47.577240789307609</v>
      </c>
      <c r="R3" s="36">
        <v>49.52378178428917</v>
      </c>
      <c r="S3" s="36">
        <v>52.634238980610768</v>
      </c>
      <c r="T3" s="36">
        <v>55.246851268034348</v>
      </c>
      <c r="U3" s="36">
        <v>55.140368802607888</v>
      </c>
      <c r="V3" s="36">
        <v>56.554953178905862</v>
      </c>
      <c r="W3" s="36">
        <v>57.075259452790483</v>
      </c>
      <c r="X3" s="36">
        <v>60.566131641159636</v>
      </c>
      <c r="Y3" s="36">
        <v>59.607973421926907</v>
      </c>
      <c r="Z3" s="36">
        <v>60.61125838141276</v>
      </c>
      <c r="AA3" s="37">
        <v>60.954374336836295</v>
      </c>
    </row>
    <row r="4" spans="1:27" x14ac:dyDescent="0.25">
      <c r="A4" s="35" t="s">
        <v>110</v>
      </c>
      <c r="B4" s="36">
        <v>33.240508679105169</v>
      </c>
      <c r="C4" s="36">
        <v>33.458713554417983</v>
      </c>
      <c r="D4" s="36">
        <v>33.103535780747762</v>
      </c>
      <c r="E4" s="36">
        <v>32.573909939920284</v>
      </c>
      <c r="F4" s="36">
        <v>27.913155001832173</v>
      </c>
      <c r="G4" s="36">
        <v>27.515928050969762</v>
      </c>
      <c r="H4" s="36">
        <v>28.569026399865479</v>
      </c>
      <c r="I4" s="36">
        <v>28.888364806360865</v>
      </c>
      <c r="J4" s="36">
        <v>28.819017412130233</v>
      </c>
      <c r="K4" s="36">
        <v>28.851512404740319</v>
      </c>
      <c r="L4" s="36">
        <v>29.52223142778238</v>
      </c>
      <c r="M4" s="36">
        <v>28.820542140310756</v>
      </c>
      <c r="N4" s="36">
        <v>28.271465461588118</v>
      </c>
      <c r="O4" s="36">
        <v>27.864616160342869</v>
      </c>
      <c r="P4" s="36">
        <v>28.276672296056983</v>
      </c>
      <c r="Q4" s="36">
        <v>28.761763179669863</v>
      </c>
      <c r="R4" s="36">
        <v>27.712404974805583</v>
      </c>
      <c r="S4" s="36">
        <v>26.694642693049897</v>
      </c>
      <c r="T4" s="36">
        <v>25.461632836887137</v>
      </c>
      <c r="U4" s="36">
        <v>26.10648891483806</v>
      </c>
      <c r="V4" s="36">
        <v>25.773164120256283</v>
      </c>
      <c r="W4" s="36">
        <v>25.96705130996444</v>
      </c>
      <c r="X4" s="36">
        <v>25.392559412716189</v>
      </c>
      <c r="Y4" s="36">
        <v>26.160797342192694</v>
      </c>
      <c r="Z4" s="36">
        <v>26.586620926243569</v>
      </c>
      <c r="AA4" s="37">
        <v>27.022195090044914</v>
      </c>
    </row>
    <row r="5" spans="1:27" x14ac:dyDescent="0.25">
      <c r="A5" s="39" t="s">
        <v>111</v>
      </c>
      <c r="B5" s="40">
        <v>24.385036665738419</v>
      </c>
      <c r="C5" s="40">
        <v>23.20721121744937</v>
      </c>
      <c r="D5" s="40">
        <v>22.331246827947894</v>
      </c>
      <c r="E5" s="40">
        <v>21.416532825729181</v>
      </c>
      <c r="F5" s="40">
        <v>20.360938072554045</v>
      </c>
      <c r="G5" s="40">
        <v>18.664859727551125</v>
      </c>
      <c r="H5" s="40">
        <v>17.524802421388937</v>
      </c>
      <c r="I5" s="40">
        <v>17.935414315314254</v>
      </c>
      <c r="J5" s="40">
        <v>18.917082011780696</v>
      </c>
      <c r="K5" s="40">
        <v>19.241615469835835</v>
      </c>
      <c r="L5" s="40">
        <v>20.091135045567523</v>
      </c>
      <c r="M5" s="40">
        <v>20.231048631196611</v>
      </c>
      <c r="N5" s="40">
        <v>21.746287927695288</v>
      </c>
      <c r="O5" s="40">
        <v>21.869091138283121</v>
      </c>
      <c r="P5" s="40">
        <v>22.283574418092371</v>
      </c>
      <c r="Q5" s="40">
        <v>23.660996031022538</v>
      </c>
      <c r="R5" s="40">
        <v>22.763813240905247</v>
      </c>
      <c r="S5" s="40">
        <v>20.671118326339329</v>
      </c>
      <c r="T5" s="40">
        <v>19.291515895078508</v>
      </c>
      <c r="U5" s="40">
        <v>18.753142282554048</v>
      </c>
      <c r="V5" s="40">
        <v>17.671882700837852</v>
      </c>
      <c r="W5" s="40">
        <v>16.957689237245084</v>
      </c>
      <c r="X5" s="40">
        <v>14.041308946124175</v>
      </c>
      <c r="Y5" s="40">
        <v>14.231229235880399</v>
      </c>
      <c r="Z5" s="40">
        <v>12.802120692343678</v>
      </c>
      <c r="AA5" s="41">
        <v>12.023430573118796</v>
      </c>
    </row>
    <row r="7" spans="1:27" x14ac:dyDescent="0.25">
      <c r="B7" s="6"/>
      <c r="C7" s="6"/>
      <c r="D7" s="6"/>
      <c r="E7" s="6"/>
      <c r="F7" s="6"/>
      <c r="G7" s="6"/>
      <c r="H7" s="6"/>
      <c r="I7" s="6"/>
      <c r="J7" s="6"/>
      <c r="K7" s="6"/>
      <c r="L7" s="6"/>
      <c r="M7" s="6"/>
      <c r="N7" s="6"/>
      <c r="O7" s="6"/>
      <c r="P7" s="6"/>
      <c r="Q7" s="6"/>
      <c r="R7" s="6"/>
      <c r="S7" s="6"/>
      <c r="T7" s="6"/>
      <c r="U7" s="6"/>
      <c r="V7" s="6"/>
      <c r="W7" s="6"/>
      <c r="X7" s="6"/>
      <c r="Y7" s="6"/>
      <c r="Z7" s="6"/>
      <c r="AA7" s="6"/>
    </row>
    <row r="8" spans="1:27" x14ac:dyDescent="0.25">
      <c r="B8" s="6"/>
      <c r="C8" s="6"/>
      <c r="D8" s="6"/>
      <c r="E8" s="6"/>
      <c r="F8" s="6"/>
      <c r="G8" s="6"/>
      <c r="H8" s="6"/>
      <c r="I8" s="6"/>
      <c r="J8" s="6"/>
      <c r="K8" s="6"/>
      <c r="L8" s="6"/>
      <c r="M8" s="6"/>
      <c r="N8" s="6"/>
      <c r="O8" s="6"/>
      <c r="P8" s="6"/>
      <c r="Q8" s="6"/>
      <c r="R8" s="6"/>
      <c r="S8" s="6"/>
      <c r="T8" s="6"/>
      <c r="U8" s="6"/>
      <c r="V8" s="6"/>
      <c r="W8" s="6"/>
      <c r="X8" s="6"/>
      <c r="Y8" s="6"/>
      <c r="Z8" s="6"/>
      <c r="AA8" s="6"/>
    </row>
    <row r="9" spans="1:27" x14ac:dyDescent="0.25">
      <c r="B9" s="6"/>
      <c r="C9" s="6"/>
      <c r="D9" s="6"/>
      <c r="E9" s="6"/>
      <c r="F9" s="6"/>
      <c r="G9" s="6"/>
      <c r="H9" s="6"/>
      <c r="I9" s="6"/>
      <c r="J9" s="6"/>
      <c r="K9" s="6"/>
      <c r="L9" s="6"/>
      <c r="M9" s="6"/>
      <c r="N9" s="6"/>
      <c r="O9" s="6"/>
      <c r="P9" s="6"/>
      <c r="Q9" s="6"/>
      <c r="R9" s="6"/>
      <c r="S9" s="6"/>
      <c r="T9" s="6"/>
      <c r="U9" s="6"/>
      <c r="V9" s="6"/>
      <c r="W9" s="6"/>
      <c r="X9" s="6"/>
      <c r="Y9" s="6"/>
      <c r="Z9" s="6"/>
      <c r="AA9" s="6"/>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8"/>
  <sheetViews>
    <sheetView workbookViewId="0">
      <selection activeCell="F35" sqref="F35"/>
    </sheetView>
  </sheetViews>
  <sheetFormatPr defaultRowHeight="15" x14ac:dyDescent="0.25"/>
  <sheetData>
    <row r="3" spans="1:4" x14ac:dyDescent="0.25">
      <c r="A3" s="32"/>
      <c r="B3" s="33" t="s">
        <v>56</v>
      </c>
      <c r="C3" s="33" t="s">
        <v>61</v>
      </c>
      <c r="D3" s="34" t="s">
        <v>112</v>
      </c>
    </row>
    <row r="4" spans="1:4" x14ac:dyDescent="0.25">
      <c r="A4" s="35" t="s">
        <v>113</v>
      </c>
      <c r="B4" s="36">
        <v>24.343975898679577</v>
      </c>
      <c r="C4" s="36">
        <v>38.074717451492852</v>
      </c>
      <c r="D4" s="37">
        <v>13.730741552813274</v>
      </c>
    </row>
    <row r="5" spans="1:4" x14ac:dyDescent="0.25">
      <c r="A5" s="35" t="s">
        <v>114</v>
      </c>
      <c r="B5" s="36">
        <v>26.267062581843998</v>
      </c>
      <c r="C5" s="36">
        <v>40.19332846619514</v>
      </c>
      <c r="D5" s="37">
        <v>13.926265884351142</v>
      </c>
    </row>
    <row r="6" spans="1:4" x14ac:dyDescent="0.25">
      <c r="A6" s="35" t="s">
        <v>115</v>
      </c>
      <c r="B6" s="36">
        <v>28.752543259907174</v>
      </c>
      <c r="C6" s="36">
        <v>42.806379747073024</v>
      </c>
      <c r="D6" s="37">
        <v>14.053836487165849</v>
      </c>
    </row>
    <row r="7" spans="1:4" x14ac:dyDescent="0.25">
      <c r="A7" s="35" t="s">
        <v>116</v>
      </c>
      <c r="B7" s="36">
        <v>32.031581373466764</v>
      </c>
      <c r="C7" s="36">
        <v>46.473824726708443</v>
      </c>
      <c r="D7" s="37">
        <v>14.442243353241679</v>
      </c>
    </row>
    <row r="8" spans="1:4" x14ac:dyDescent="0.25">
      <c r="A8" s="35" t="s">
        <v>117</v>
      </c>
      <c r="B8" s="36">
        <v>34.412737640728956</v>
      </c>
      <c r="C8" s="36">
        <v>48.5107995537699</v>
      </c>
      <c r="D8" s="37">
        <v>14.098061913040944</v>
      </c>
    </row>
    <row r="9" spans="1:4" x14ac:dyDescent="0.25">
      <c r="A9" s="35" t="s">
        <v>118</v>
      </c>
      <c r="B9" s="36">
        <v>36.278898530506041</v>
      </c>
      <c r="C9" s="36">
        <v>50.749100530023988</v>
      </c>
      <c r="D9" s="37">
        <v>14.470201999517947</v>
      </c>
    </row>
    <row r="10" spans="1:4" x14ac:dyDescent="0.25">
      <c r="A10" s="35" t="s">
        <v>119</v>
      </c>
      <c r="B10" s="36">
        <v>36.240608454359169</v>
      </c>
      <c r="C10" s="36">
        <v>51.060950459210154</v>
      </c>
      <c r="D10" s="37">
        <v>14.820342004850986</v>
      </c>
    </row>
    <row r="11" spans="1:4" x14ac:dyDescent="0.25">
      <c r="A11" s="35" t="s">
        <v>120</v>
      </c>
      <c r="B11" s="36">
        <v>38.067308447713373</v>
      </c>
      <c r="C11" s="36">
        <v>54.278943527155903</v>
      </c>
      <c r="D11" s="37">
        <v>16.21163507944253</v>
      </c>
    </row>
    <row r="12" spans="1:4" x14ac:dyDescent="0.25">
      <c r="A12" s="35" t="s">
        <v>121</v>
      </c>
      <c r="B12" s="36">
        <v>37.516805271895791</v>
      </c>
      <c r="C12" s="36">
        <v>53.237014657310013</v>
      </c>
      <c r="D12" s="37">
        <v>15.720209385414222</v>
      </c>
    </row>
    <row r="13" spans="1:4" x14ac:dyDescent="0.25">
      <c r="A13" s="35" t="s">
        <v>122</v>
      </c>
      <c r="B13" s="36">
        <v>37.004230795098614</v>
      </c>
      <c r="C13" s="36">
        <v>53.016729082046076</v>
      </c>
      <c r="D13" s="37">
        <v>16.012498286947462</v>
      </c>
    </row>
    <row r="14" spans="1:4" x14ac:dyDescent="0.25">
      <c r="A14" s="35" t="s">
        <v>123</v>
      </c>
      <c r="B14" s="36">
        <v>38.576856492444321</v>
      </c>
      <c r="C14" s="36">
        <v>54.931197092759511</v>
      </c>
      <c r="D14" s="37">
        <v>16.35434060031519</v>
      </c>
    </row>
    <row r="15" spans="1:4" x14ac:dyDescent="0.25">
      <c r="A15" s="35" t="s">
        <v>124</v>
      </c>
      <c r="B15" s="36">
        <v>39.277935428025508</v>
      </c>
      <c r="C15" s="36">
        <v>57.038676790765514</v>
      </c>
      <c r="D15" s="37">
        <v>17.760741362740006</v>
      </c>
    </row>
    <row r="16" spans="1:4" x14ac:dyDescent="0.25">
      <c r="A16" s="35" t="s">
        <v>125</v>
      </c>
      <c r="B16" s="36">
        <v>40.556696169233305</v>
      </c>
      <c r="C16" s="36">
        <v>58.596333155000458</v>
      </c>
      <c r="D16" s="37">
        <v>18.039636985767153</v>
      </c>
    </row>
    <row r="17" spans="1:4" x14ac:dyDescent="0.25">
      <c r="A17" s="35" t="s">
        <v>126</v>
      </c>
      <c r="B17" s="36">
        <v>43.609925246154532</v>
      </c>
      <c r="C17" s="36">
        <v>63.089142425211001</v>
      </c>
      <c r="D17" s="37">
        <v>19.479217179056469</v>
      </c>
    </row>
    <row r="18" spans="1:4" x14ac:dyDescent="0.25">
      <c r="A18" s="35" t="s">
        <v>127</v>
      </c>
      <c r="B18" s="36">
        <v>44.916367681482029</v>
      </c>
      <c r="C18" s="36">
        <v>66.141229353319247</v>
      </c>
      <c r="D18" s="37">
        <v>21.224861671837218</v>
      </c>
    </row>
    <row r="19" spans="1:4" x14ac:dyDescent="0.25">
      <c r="A19" s="35" t="s">
        <v>128</v>
      </c>
      <c r="B19" s="36">
        <v>43.990682293924948</v>
      </c>
      <c r="C19" s="36">
        <v>63.669497869427488</v>
      </c>
      <c r="D19" s="37">
        <v>19.67881557550254</v>
      </c>
    </row>
    <row r="20" spans="1:4" x14ac:dyDescent="0.25">
      <c r="A20" s="35" t="s">
        <v>129</v>
      </c>
      <c r="B20" s="36">
        <v>42.713059975821224</v>
      </c>
      <c r="C20" s="36">
        <v>60.014700127231116</v>
      </c>
      <c r="D20" s="37">
        <v>17.301640151409892</v>
      </c>
    </row>
    <row r="21" spans="1:4" x14ac:dyDescent="0.25">
      <c r="A21" s="35" t="s">
        <v>130</v>
      </c>
      <c r="B21" s="36">
        <v>42.483952435737976</v>
      </c>
      <c r="C21" s="36">
        <v>58.257784226454895</v>
      </c>
      <c r="D21" s="37">
        <v>15.773831790716919</v>
      </c>
    </row>
    <row r="22" spans="1:4" x14ac:dyDescent="0.25">
      <c r="A22" s="35" t="s">
        <v>131</v>
      </c>
      <c r="B22" s="36">
        <v>39.579916368211279</v>
      </c>
      <c r="C22" s="36">
        <v>54.510022067272004</v>
      </c>
      <c r="D22" s="37">
        <v>14.930105699060725</v>
      </c>
    </row>
    <row r="23" spans="1:4" x14ac:dyDescent="0.25">
      <c r="A23" s="35" t="s">
        <v>132</v>
      </c>
      <c r="B23" s="36">
        <v>40.682060942562856</v>
      </c>
      <c r="C23" s="36">
        <v>55.65334521327749</v>
      </c>
      <c r="D23" s="37">
        <v>14.971284270714634</v>
      </c>
    </row>
    <row r="24" spans="1:4" x14ac:dyDescent="0.25">
      <c r="A24" s="35" t="s">
        <v>133</v>
      </c>
      <c r="B24" s="36">
        <v>41.896749201887829</v>
      </c>
      <c r="C24" s="36">
        <v>57.278759534180693</v>
      </c>
      <c r="D24" s="37">
        <v>15.382010332292865</v>
      </c>
    </row>
    <row r="25" spans="1:4" x14ac:dyDescent="0.25">
      <c r="A25" s="35" t="s">
        <v>134</v>
      </c>
      <c r="B25" s="36">
        <v>48.773364837993249</v>
      </c>
      <c r="C25" s="36">
        <v>64.225575325740166</v>
      </c>
      <c r="D25" s="37">
        <v>15.452210487746918</v>
      </c>
    </row>
    <row r="26" spans="1:4" x14ac:dyDescent="0.25">
      <c r="A26" s="35" t="s">
        <v>135</v>
      </c>
      <c r="B26" s="36">
        <v>44.013592840124602</v>
      </c>
      <c r="C26" s="36">
        <v>58.774780193805235</v>
      </c>
      <c r="D26" s="37">
        <v>14.761187353680633</v>
      </c>
    </row>
    <row r="27" spans="1:4" x14ac:dyDescent="0.25">
      <c r="A27" s="35" t="s">
        <v>136</v>
      </c>
      <c r="B27" s="36">
        <v>41.446615668624865</v>
      </c>
      <c r="C27" s="36">
        <v>54.583990411585155</v>
      </c>
      <c r="D27" s="37">
        <v>13.13737474296029</v>
      </c>
    </row>
    <row r="28" spans="1:4" x14ac:dyDescent="0.25">
      <c r="A28" s="39" t="s">
        <v>137</v>
      </c>
      <c r="B28" s="40">
        <v>41.178112164952864</v>
      </c>
      <c r="C28" s="40">
        <v>53.361951320851155</v>
      </c>
      <c r="D28" s="41">
        <v>12.183839155898291</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B8" sqref="B8"/>
    </sheetView>
  </sheetViews>
  <sheetFormatPr defaultRowHeight="15" x14ac:dyDescent="0.25"/>
  <cols>
    <col min="2" max="2" width="12.140625" customWidth="1"/>
    <col min="3" max="3" width="12.42578125" customWidth="1"/>
    <col min="4" max="4" width="11.5703125" customWidth="1"/>
    <col min="5" max="5" width="12.140625" customWidth="1"/>
  </cols>
  <sheetData>
    <row r="1" spans="1:15" x14ac:dyDescent="0.25">
      <c r="A1" t="s">
        <v>138</v>
      </c>
    </row>
    <row r="2" spans="1:15" x14ac:dyDescent="0.25">
      <c r="A2" t="s">
        <v>0</v>
      </c>
      <c r="B2" t="s">
        <v>139</v>
      </c>
      <c r="C2" t="s">
        <v>140</v>
      </c>
      <c r="D2" t="s">
        <v>142</v>
      </c>
      <c r="E2" t="s">
        <v>141</v>
      </c>
    </row>
    <row r="3" spans="1:15" x14ac:dyDescent="0.25">
      <c r="A3" t="s">
        <v>143</v>
      </c>
      <c r="B3" s="12">
        <v>112179</v>
      </c>
      <c r="C3" s="12">
        <v>101004</v>
      </c>
      <c r="M3" s="12"/>
      <c r="N3" s="12"/>
      <c r="O3" s="12"/>
    </row>
    <row r="4" spans="1:15" x14ac:dyDescent="0.25">
      <c r="B4" s="12">
        <v>107371</v>
      </c>
      <c r="C4" s="12">
        <v>101057</v>
      </c>
      <c r="M4" s="12"/>
      <c r="N4" s="12"/>
      <c r="O4" s="12"/>
    </row>
    <row r="5" spans="1:15" x14ac:dyDescent="0.25">
      <c r="B5" s="12">
        <v>105582</v>
      </c>
      <c r="C5" s="12">
        <v>100488</v>
      </c>
      <c r="M5" s="12"/>
      <c r="N5" s="12"/>
      <c r="O5" s="12"/>
    </row>
    <row r="6" spans="1:15" x14ac:dyDescent="0.25">
      <c r="B6" s="12">
        <v>103602</v>
      </c>
      <c r="C6" s="12">
        <v>103298</v>
      </c>
      <c r="M6" s="12"/>
      <c r="N6" s="12"/>
      <c r="O6" s="12"/>
    </row>
    <row r="7" spans="1:15" x14ac:dyDescent="0.25">
      <c r="B7" s="12">
        <v>107251</v>
      </c>
      <c r="C7" s="12">
        <v>108080</v>
      </c>
      <c r="M7" s="12"/>
      <c r="N7" s="12"/>
      <c r="O7" s="12"/>
    </row>
    <row r="8" spans="1:15" x14ac:dyDescent="0.25">
      <c r="A8" t="s">
        <v>144</v>
      </c>
      <c r="B8" s="12">
        <v>109743</v>
      </c>
      <c r="C8" s="12">
        <v>111509</v>
      </c>
      <c r="M8" s="12"/>
      <c r="N8" s="12"/>
      <c r="O8" s="12"/>
    </row>
    <row r="9" spans="1:15" x14ac:dyDescent="0.25">
      <c r="B9" s="12">
        <v>108174</v>
      </c>
      <c r="C9" s="12">
        <v>114318</v>
      </c>
      <c r="M9" s="12"/>
      <c r="N9" s="12"/>
      <c r="O9" s="12"/>
    </row>
    <row r="10" spans="1:15" x14ac:dyDescent="0.25">
      <c r="B10" s="12">
        <v>109469</v>
      </c>
      <c r="C10" s="12">
        <v>122059</v>
      </c>
      <c r="M10" s="12"/>
      <c r="N10" s="12"/>
      <c r="O10" s="12"/>
    </row>
    <row r="11" spans="1:15" x14ac:dyDescent="0.25">
      <c r="B11" s="12">
        <v>110070</v>
      </c>
      <c r="C11" s="12">
        <v>125923</v>
      </c>
      <c r="M11" s="12"/>
      <c r="N11" s="12"/>
      <c r="O11" s="12"/>
    </row>
    <row r="12" spans="1:15" x14ac:dyDescent="0.25">
      <c r="B12" s="12">
        <v>113853</v>
      </c>
      <c r="C12" s="12">
        <v>134115</v>
      </c>
      <c r="M12" s="12"/>
      <c r="N12" s="12"/>
      <c r="O12" s="12"/>
    </row>
    <row r="13" spans="1:15" x14ac:dyDescent="0.25">
      <c r="A13" t="s">
        <v>145</v>
      </c>
      <c r="B13" s="12">
        <v>119574</v>
      </c>
      <c r="C13" s="12">
        <v>133635</v>
      </c>
      <c r="M13" s="12"/>
      <c r="N13" s="12"/>
      <c r="O13" s="12"/>
    </row>
    <row r="14" spans="1:15" x14ac:dyDescent="0.25">
      <c r="B14" s="12">
        <v>122757</v>
      </c>
      <c r="C14" s="12">
        <v>131598</v>
      </c>
      <c r="M14" s="12"/>
      <c r="N14" s="12"/>
      <c r="O14" s="12"/>
    </row>
    <row r="15" spans="1:15" x14ac:dyDescent="0.25">
      <c r="B15" s="12">
        <v>125037</v>
      </c>
      <c r="C15" s="12">
        <v>126676</v>
      </c>
      <c r="M15" s="12"/>
      <c r="N15" s="12"/>
      <c r="O15" s="12"/>
    </row>
    <row r="16" spans="1:15" x14ac:dyDescent="0.25">
      <c r="B16">
        <v>132352</v>
      </c>
      <c r="C16">
        <v>122904</v>
      </c>
      <c r="D16">
        <v>132352</v>
      </c>
      <c r="E16">
        <v>122904</v>
      </c>
    </row>
    <row r="17" spans="1:5" x14ac:dyDescent="0.25">
      <c r="D17">
        <v>136813</v>
      </c>
      <c r="E17">
        <v>115598</v>
      </c>
    </row>
    <row r="18" spans="1:5" x14ac:dyDescent="0.25">
      <c r="A18" t="s">
        <v>146</v>
      </c>
      <c r="D18">
        <v>145191</v>
      </c>
      <c r="E18">
        <v>109091</v>
      </c>
    </row>
    <row r="19" spans="1:5" x14ac:dyDescent="0.25">
      <c r="D19">
        <v>145217</v>
      </c>
      <c r="E19">
        <v>105406</v>
      </c>
    </row>
    <row r="20" spans="1:5" x14ac:dyDescent="0.25">
      <c r="D20">
        <v>144034</v>
      </c>
      <c r="E20">
        <v>105359</v>
      </c>
    </row>
    <row r="21" spans="1:5" x14ac:dyDescent="0.25">
      <c r="D21">
        <v>138999</v>
      </c>
      <c r="E21">
        <v>104783</v>
      </c>
    </row>
    <row r="22" spans="1:5" x14ac:dyDescent="0.25">
      <c r="D22">
        <v>134647</v>
      </c>
      <c r="E22">
        <v>107336</v>
      </c>
    </row>
    <row r="23" spans="1:5" x14ac:dyDescent="0.25">
      <c r="A23" t="s">
        <v>147</v>
      </c>
      <c r="D23">
        <v>126421</v>
      </c>
      <c r="E23">
        <v>107492</v>
      </c>
    </row>
    <row r="24" spans="1:5" x14ac:dyDescent="0.25">
      <c r="D24">
        <v>118952</v>
      </c>
      <c r="E24">
        <v>111286</v>
      </c>
    </row>
    <row r="25" spans="1:5" x14ac:dyDescent="0.25">
      <c r="D25">
        <v>114365</v>
      </c>
      <c r="E25">
        <v>114195</v>
      </c>
    </row>
    <row r="26" spans="1:5" x14ac:dyDescent="0.25">
      <c r="D26">
        <v>113235</v>
      </c>
      <c r="E26">
        <v>115868</v>
      </c>
    </row>
    <row r="27" spans="1:5" x14ac:dyDescent="0.25">
      <c r="D27">
        <v>112215</v>
      </c>
      <c r="E27">
        <v>116117</v>
      </c>
    </row>
    <row r="28" spans="1:5" x14ac:dyDescent="0.25">
      <c r="A28" t="s">
        <v>148</v>
      </c>
      <c r="D28">
        <v>114238</v>
      </c>
      <c r="E28">
        <v>120093</v>
      </c>
    </row>
    <row r="29" spans="1:5" x14ac:dyDescent="0.25">
      <c r="D29">
        <v>114239</v>
      </c>
      <c r="E29">
        <v>120951</v>
      </c>
    </row>
    <row r="30" spans="1:5" x14ac:dyDescent="0.25">
      <c r="D30">
        <v>117799</v>
      </c>
      <c r="E30">
        <v>122365</v>
      </c>
    </row>
    <row r="31" spans="1:5" x14ac:dyDescent="0.25">
      <c r="D31">
        <v>120574</v>
      </c>
      <c r="E31">
        <v>124407</v>
      </c>
    </row>
    <row r="32" spans="1:5" x14ac:dyDescent="0.25">
      <c r="D32">
        <v>122211</v>
      </c>
      <c r="E32">
        <v>127510</v>
      </c>
    </row>
    <row r="33" spans="1:5" x14ac:dyDescent="0.25">
      <c r="A33" t="s">
        <v>149</v>
      </c>
      <c r="D33">
        <v>122504</v>
      </c>
      <c r="E33">
        <v>123338</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5"/>
  <sheetViews>
    <sheetView workbookViewId="0">
      <selection activeCell="I24" sqref="I24"/>
    </sheetView>
  </sheetViews>
  <sheetFormatPr defaultRowHeight="15" x14ac:dyDescent="0.25"/>
  <sheetData>
    <row r="3" spans="1:10" x14ac:dyDescent="0.25">
      <c r="A3" s="77"/>
      <c r="B3" s="77"/>
      <c r="C3" s="77"/>
      <c r="D3" s="77"/>
    </row>
    <row r="4" spans="1:10" x14ac:dyDescent="0.25">
      <c r="A4" s="78"/>
      <c r="B4" s="79"/>
      <c r="C4" s="79"/>
      <c r="D4" s="80"/>
      <c r="J4" s="77"/>
    </row>
    <row r="5" spans="1:10" ht="15.75" x14ac:dyDescent="0.25">
      <c r="A5" s="78"/>
      <c r="B5" s="79"/>
      <c r="C5" s="79"/>
      <c r="D5" s="80"/>
      <c r="J5" s="81" t="s">
        <v>155</v>
      </c>
    </row>
    <row r="6" spans="1:10" x14ac:dyDescent="0.25">
      <c r="A6" s="78"/>
      <c r="B6" s="79"/>
      <c r="C6" s="79"/>
      <c r="D6" s="80"/>
      <c r="J6" s="82" t="s">
        <v>156</v>
      </c>
    </row>
    <row r="7" spans="1:10" x14ac:dyDescent="0.25">
      <c r="A7" s="78"/>
      <c r="B7" s="79"/>
      <c r="C7" s="79"/>
      <c r="D7" s="80"/>
      <c r="J7" s="82" t="s">
        <v>157</v>
      </c>
    </row>
    <row r="8" spans="1:10" x14ac:dyDescent="0.25">
      <c r="A8" s="78"/>
      <c r="B8" s="79"/>
      <c r="C8" s="79"/>
      <c r="D8" s="80"/>
      <c r="J8" s="82" t="s">
        <v>158</v>
      </c>
    </row>
    <row r="9" spans="1:10" x14ac:dyDescent="0.25">
      <c r="A9" s="78"/>
      <c r="B9" s="79"/>
      <c r="C9" s="79"/>
      <c r="D9" s="80"/>
      <c r="J9" s="82" t="s">
        <v>76</v>
      </c>
    </row>
    <row r="10" spans="1:10" x14ac:dyDescent="0.25">
      <c r="A10" s="78"/>
      <c r="B10" s="79"/>
      <c r="C10" s="79"/>
      <c r="D10" s="80"/>
      <c r="J10" s="82" t="s">
        <v>159</v>
      </c>
    </row>
    <row r="11" spans="1:10" x14ac:dyDescent="0.25">
      <c r="J11" s="82" t="s">
        <v>160</v>
      </c>
    </row>
    <row r="12" spans="1:10" x14ac:dyDescent="0.25">
      <c r="J12" s="82" t="s">
        <v>77</v>
      </c>
    </row>
    <row r="13" spans="1:10" x14ac:dyDescent="0.25">
      <c r="J13" s="82" t="s">
        <v>161</v>
      </c>
    </row>
    <row r="14" spans="1:10" x14ac:dyDescent="0.25">
      <c r="A14" s="83"/>
      <c r="B14" s="80"/>
      <c r="C14" s="80"/>
      <c r="D14" s="80"/>
      <c r="J14" s="82" t="s">
        <v>162</v>
      </c>
    </row>
    <row r="15" spans="1:10" x14ac:dyDescent="0.25">
      <c r="J15" s="82" t="s">
        <v>78</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L21" sqref="L21"/>
    </sheetView>
  </sheetViews>
  <sheetFormatPr defaultRowHeight="15" x14ac:dyDescent="0.25"/>
  <sheetData>
    <row r="1" spans="1:11" x14ac:dyDescent="0.25">
      <c r="A1" s="60"/>
      <c r="B1" s="60"/>
      <c r="C1" s="60"/>
      <c r="D1" s="60"/>
      <c r="E1" s="60"/>
      <c r="F1" s="60"/>
      <c r="G1" s="60"/>
      <c r="H1" s="60"/>
      <c r="I1" s="60"/>
      <c r="J1" s="60"/>
      <c r="K1" s="60"/>
    </row>
    <row r="2" spans="1:11" x14ac:dyDescent="0.25">
      <c r="A2" s="62"/>
      <c r="B2" s="63"/>
      <c r="C2" s="63"/>
      <c r="D2" s="63"/>
      <c r="E2" s="63"/>
      <c r="F2" s="63"/>
      <c r="G2" s="63"/>
      <c r="H2" s="63"/>
      <c r="I2" s="63"/>
      <c r="J2" s="63"/>
      <c r="K2" s="63"/>
    </row>
    <row r="3" spans="1:11" x14ac:dyDescent="0.25">
      <c r="A3" s="64" t="s">
        <v>150</v>
      </c>
      <c r="B3" s="65">
        <v>44</v>
      </c>
      <c r="C3" s="65">
        <v>45</v>
      </c>
      <c r="D3" s="65">
        <v>46</v>
      </c>
      <c r="E3" s="65">
        <v>46</v>
      </c>
      <c r="F3" s="65">
        <v>46</v>
      </c>
      <c r="G3" s="65">
        <v>45</v>
      </c>
      <c r="H3" s="65">
        <v>45</v>
      </c>
      <c r="I3" s="65">
        <v>44</v>
      </c>
      <c r="J3" s="65">
        <v>44</v>
      </c>
      <c r="K3" s="65">
        <v>44</v>
      </c>
    </row>
    <row r="4" spans="1:11" x14ac:dyDescent="0.25">
      <c r="A4" s="67" t="s">
        <v>151</v>
      </c>
      <c r="B4" s="65"/>
      <c r="C4" s="65"/>
      <c r="D4" s="65"/>
      <c r="E4" s="65"/>
      <c r="F4" s="65"/>
      <c r="G4" s="65"/>
      <c r="H4" s="65"/>
      <c r="I4" s="65"/>
      <c r="J4" s="65"/>
      <c r="K4" s="65"/>
    </row>
    <row r="5" spans="1:11" x14ac:dyDescent="0.25">
      <c r="A5" s="68" t="s">
        <v>152</v>
      </c>
      <c r="B5" s="65">
        <v>32</v>
      </c>
      <c r="C5" s="65">
        <v>33</v>
      </c>
      <c r="D5" s="65">
        <v>35</v>
      </c>
      <c r="E5" s="65">
        <v>37</v>
      </c>
      <c r="F5" s="65">
        <v>40</v>
      </c>
      <c r="G5" s="65">
        <v>39</v>
      </c>
      <c r="H5" s="65">
        <v>40</v>
      </c>
      <c r="I5" s="65">
        <v>40</v>
      </c>
      <c r="J5" s="65">
        <v>42</v>
      </c>
      <c r="K5" s="65">
        <v>45</v>
      </c>
    </row>
    <row r="6" spans="1:11" x14ac:dyDescent="0.25">
      <c r="A6" s="68"/>
      <c r="B6" s="65"/>
      <c r="C6" s="65"/>
      <c r="D6" s="65"/>
      <c r="E6" s="65"/>
      <c r="F6" s="65"/>
      <c r="G6" s="65"/>
      <c r="H6" s="65"/>
      <c r="I6" s="65"/>
      <c r="J6" s="65"/>
      <c r="K6" s="65"/>
    </row>
    <row r="7" spans="1:11" x14ac:dyDescent="0.25">
      <c r="A7" s="69" t="s">
        <v>153</v>
      </c>
      <c r="B7" s="65">
        <v>33</v>
      </c>
      <c r="C7" s="65">
        <v>38</v>
      </c>
      <c r="D7" s="65">
        <v>38</v>
      </c>
      <c r="E7" s="65">
        <v>41</v>
      </c>
      <c r="F7" s="65">
        <v>45</v>
      </c>
      <c r="G7" s="65">
        <v>44</v>
      </c>
      <c r="H7" s="65">
        <v>42</v>
      </c>
      <c r="I7" s="65">
        <v>44</v>
      </c>
      <c r="J7" s="65">
        <v>44</v>
      </c>
      <c r="K7" s="65">
        <v>46</v>
      </c>
    </row>
    <row r="8" spans="1:11" x14ac:dyDescent="0.25">
      <c r="A8" s="69" t="s">
        <v>154</v>
      </c>
      <c r="B8" s="65">
        <v>30</v>
      </c>
      <c r="C8" s="65">
        <v>31</v>
      </c>
      <c r="D8" s="65">
        <v>34</v>
      </c>
      <c r="E8" s="65">
        <v>33</v>
      </c>
      <c r="F8" s="65">
        <v>35</v>
      </c>
      <c r="G8" s="65">
        <v>34</v>
      </c>
      <c r="H8" s="65">
        <v>34</v>
      </c>
      <c r="I8" s="65">
        <v>34</v>
      </c>
      <c r="J8" s="65">
        <v>34</v>
      </c>
      <c r="K8" s="65">
        <v>35</v>
      </c>
    </row>
    <row r="9" spans="1:11" x14ac:dyDescent="0.25">
      <c r="A9" s="69"/>
      <c r="B9" s="65"/>
      <c r="C9" s="65"/>
      <c r="D9" s="65"/>
      <c r="E9" s="65"/>
      <c r="F9" s="65"/>
      <c r="G9" s="65"/>
      <c r="H9" s="65"/>
      <c r="I9" s="65"/>
      <c r="J9" s="65"/>
      <c r="K9" s="65"/>
    </row>
    <row r="10" spans="1:11" x14ac:dyDescent="0.25">
      <c r="A10" s="67"/>
      <c r="B10" s="65"/>
      <c r="C10" s="65"/>
      <c r="D10" s="65"/>
      <c r="E10" s="65"/>
      <c r="F10" s="65"/>
      <c r="G10" s="65"/>
      <c r="H10" s="65"/>
      <c r="I10" s="65"/>
      <c r="J10" s="65"/>
      <c r="K10" s="65"/>
    </row>
    <row r="11" spans="1:11" x14ac:dyDescent="0.25">
      <c r="A11" s="70"/>
      <c r="B11" s="71"/>
      <c r="C11" s="71"/>
      <c r="D11" s="71"/>
      <c r="E11" s="71"/>
      <c r="F11" s="71"/>
      <c r="G11" s="71"/>
      <c r="H11" s="71"/>
      <c r="I11" s="71"/>
      <c r="J11" s="71"/>
      <c r="K11" s="71"/>
    </row>
    <row r="12" spans="1:11" x14ac:dyDescent="0.25">
      <c r="A12" s="72"/>
      <c r="B12" s="73"/>
      <c r="C12" s="73"/>
      <c r="D12" s="73"/>
      <c r="E12" s="73"/>
      <c r="F12" s="73"/>
      <c r="G12" s="73"/>
      <c r="H12" s="73"/>
      <c r="I12" s="73"/>
      <c r="J12" s="73"/>
      <c r="K12" s="73"/>
    </row>
    <row r="13" spans="1:11" x14ac:dyDescent="0.25">
      <c r="A13" s="74"/>
      <c r="B13" s="73"/>
      <c r="C13" s="73"/>
      <c r="D13" s="73"/>
      <c r="E13" s="73"/>
      <c r="F13" s="73"/>
      <c r="G13" s="73"/>
      <c r="H13" s="73"/>
      <c r="I13" s="73"/>
      <c r="J13" s="73"/>
      <c r="K13" s="73"/>
    </row>
    <row r="14" spans="1:11" x14ac:dyDescent="0.25">
      <c r="A14" s="75"/>
      <c r="B14" s="73"/>
      <c r="C14" s="73"/>
      <c r="D14" s="73"/>
      <c r="E14" s="73"/>
      <c r="F14" s="73"/>
      <c r="G14" s="73"/>
      <c r="H14" s="73"/>
      <c r="I14" s="73"/>
      <c r="J14" s="73"/>
      <c r="K14" s="73"/>
    </row>
    <row r="15" spans="1:11" x14ac:dyDescent="0.25">
      <c r="A15" s="75"/>
      <c r="B15" s="73"/>
      <c r="C15" s="73"/>
      <c r="D15" s="73"/>
      <c r="E15" s="73"/>
      <c r="F15" s="73"/>
      <c r="G15" s="73"/>
      <c r="H15" s="73"/>
      <c r="I15" s="73"/>
      <c r="J15" s="73"/>
      <c r="K15" s="73"/>
    </row>
    <row r="16" spans="1:11" x14ac:dyDescent="0.25">
      <c r="A16" s="76"/>
      <c r="B16" s="73"/>
      <c r="C16" s="73"/>
      <c r="D16" s="73"/>
      <c r="E16" s="73"/>
      <c r="F16" s="73"/>
      <c r="G16" s="73"/>
      <c r="H16" s="73"/>
      <c r="I16" s="73"/>
      <c r="J16" s="73"/>
      <c r="K16" s="73"/>
    </row>
    <row r="17" spans="1:11" x14ac:dyDescent="0.25">
      <c r="A17" s="76"/>
      <c r="B17" s="73"/>
      <c r="C17" s="73"/>
      <c r="D17" s="73"/>
      <c r="E17" s="73"/>
      <c r="F17" s="73"/>
      <c r="G17" s="73"/>
      <c r="H17" s="73"/>
      <c r="I17" s="73"/>
      <c r="J17" s="73"/>
      <c r="K17" s="73"/>
    </row>
    <row r="18" spans="1:11" x14ac:dyDescent="0.25">
      <c r="A18" s="76"/>
      <c r="B18" s="73"/>
      <c r="C18" s="73"/>
      <c r="D18" s="73"/>
      <c r="E18" s="73"/>
      <c r="F18" s="73"/>
      <c r="G18" s="73"/>
      <c r="H18" s="73"/>
      <c r="I18" s="73"/>
      <c r="J18" s="73"/>
      <c r="K18" s="73"/>
    </row>
    <row r="19" spans="1:11" x14ac:dyDescent="0.25">
      <c r="A19" s="74"/>
      <c r="B19" s="73"/>
      <c r="C19" s="73"/>
      <c r="D19" s="73"/>
      <c r="E19" s="73"/>
      <c r="F19" s="73"/>
      <c r="G19" s="73"/>
      <c r="H19" s="73"/>
      <c r="I19" s="73"/>
      <c r="J19" s="73"/>
      <c r="K19" s="73"/>
    </row>
    <row r="20" spans="1:11" x14ac:dyDescent="0.25">
      <c r="A20" s="70"/>
      <c r="B20" s="71"/>
      <c r="C20" s="71"/>
      <c r="D20" s="71"/>
      <c r="E20" s="71"/>
      <c r="F20" s="71"/>
      <c r="G20" s="71"/>
      <c r="H20" s="71"/>
      <c r="I20" s="71"/>
      <c r="J20" s="71"/>
      <c r="K20" s="71"/>
    </row>
    <row r="21" spans="1:11" x14ac:dyDescent="0.25">
      <c r="A21" s="72"/>
      <c r="B21" s="73"/>
      <c r="C21" s="73"/>
      <c r="D21" s="73"/>
      <c r="E21" s="73"/>
      <c r="F21" s="73"/>
      <c r="G21" s="73"/>
      <c r="H21" s="73"/>
      <c r="I21" s="73"/>
      <c r="J21" s="73"/>
      <c r="K21" s="73"/>
    </row>
    <row r="22" spans="1:11" x14ac:dyDescent="0.25">
      <c r="A22" s="74"/>
      <c r="B22" s="73"/>
      <c r="C22" s="73"/>
      <c r="D22" s="73"/>
      <c r="E22" s="73"/>
      <c r="F22" s="73"/>
      <c r="G22" s="73"/>
      <c r="H22" s="73"/>
      <c r="I22" s="73"/>
      <c r="J22" s="73"/>
      <c r="K22" s="73"/>
    </row>
    <row r="23" spans="1:11" x14ac:dyDescent="0.25">
      <c r="A23" s="75"/>
      <c r="B23" s="73"/>
      <c r="C23" s="73"/>
      <c r="D23" s="73"/>
      <c r="E23" s="73"/>
      <c r="F23" s="73"/>
      <c r="G23" s="73"/>
      <c r="H23" s="73"/>
      <c r="I23" s="73"/>
      <c r="J23" s="73"/>
      <c r="K23" s="73"/>
    </row>
    <row r="24" spans="1:11" x14ac:dyDescent="0.25">
      <c r="A24" s="75"/>
      <c r="B24" s="73"/>
      <c r="C24" s="73"/>
      <c r="D24" s="73"/>
      <c r="E24" s="73"/>
      <c r="F24" s="73"/>
      <c r="G24" s="73"/>
      <c r="H24" s="73"/>
      <c r="I24" s="73"/>
      <c r="J24" s="73"/>
      <c r="K24" s="73"/>
    </row>
    <row r="25" spans="1:11" x14ac:dyDescent="0.25">
      <c r="A25" s="76"/>
      <c r="B25" s="73"/>
      <c r="C25" s="73"/>
      <c r="D25" s="73"/>
      <c r="E25" s="73"/>
      <c r="F25" s="73"/>
      <c r="G25" s="73"/>
      <c r="H25" s="73"/>
      <c r="I25" s="73"/>
      <c r="J25" s="73"/>
      <c r="K25" s="73"/>
    </row>
    <row r="26" spans="1:11" x14ac:dyDescent="0.25">
      <c r="A26" s="76"/>
      <c r="B26" s="73"/>
      <c r="C26" s="73"/>
      <c r="D26" s="73"/>
      <c r="E26" s="73"/>
      <c r="F26" s="73"/>
      <c r="G26" s="73"/>
      <c r="H26" s="73"/>
      <c r="I26" s="73"/>
      <c r="J26" s="73"/>
      <c r="K26" s="73"/>
    </row>
    <row r="27" spans="1:11" x14ac:dyDescent="0.25">
      <c r="A27" s="76"/>
      <c r="B27" s="73"/>
      <c r="C27" s="73"/>
      <c r="D27" s="73"/>
      <c r="E27" s="73"/>
      <c r="F27" s="73"/>
      <c r="G27" s="73"/>
      <c r="H27" s="73"/>
      <c r="I27" s="73"/>
      <c r="J27" s="73"/>
      <c r="K27" s="73"/>
    </row>
    <row r="28" spans="1:11" x14ac:dyDescent="0.25">
      <c r="A28" s="67"/>
      <c r="B28" s="66"/>
      <c r="C28" s="66"/>
      <c r="D28" s="66"/>
      <c r="E28" s="66"/>
      <c r="F28" s="66"/>
      <c r="G28" s="66"/>
      <c r="H28" s="66"/>
      <c r="I28" s="66"/>
      <c r="J28" s="66"/>
      <c r="K28" s="66"/>
    </row>
    <row r="29" spans="1:11" x14ac:dyDescent="0.25">
      <c r="A29" s="74"/>
      <c r="B29" s="66"/>
      <c r="C29" s="66"/>
      <c r="D29" s="66"/>
      <c r="E29" s="66"/>
      <c r="F29" s="66"/>
      <c r="G29" s="66"/>
      <c r="H29" s="66"/>
      <c r="I29" s="61"/>
      <c r="J29" s="66"/>
      <c r="K29" s="66"/>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0"/>
  <sheetViews>
    <sheetView workbookViewId="0">
      <selection activeCell="O29" sqref="O29"/>
    </sheetView>
  </sheetViews>
  <sheetFormatPr defaultRowHeight="15" x14ac:dyDescent="0.25"/>
  <sheetData>
    <row r="3" spans="1:11" x14ac:dyDescent="0.25">
      <c r="A3" s="32" t="s">
        <v>58</v>
      </c>
      <c r="B3" s="33"/>
      <c r="C3" s="33"/>
      <c r="D3" s="34"/>
      <c r="E3" s="84"/>
      <c r="G3" s="32" t="s">
        <v>58</v>
      </c>
      <c r="H3" s="33"/>
      <c r="I3" s="33"/>
      <c r="J3" s="34"/>
    </row>
    <row r="4" spans="1:11" x14ac:dyDescent="0.25">
      <c r="A4" s="35"/>
      <c r="B4" s="84" t="s">
        <v>61</v>
      </c>
      <c r="C4" s="84"/>
      <c r="D4" s="85"/>
      <c r="E4" s="84"/>
      <c r="G4" s="35"/>
      <c r="H4" s="84" t="s">
        <v>164</v>
      </c>
      <c r="I4" s="84"/>
      <c r="J4" s="85"/>
    </row>
    <row r="5" spans="1:11" x14ac:dyDescent="0.25">
      <c r="A5" s="35" t="s">
        <v>81</v>
      </c>
      <c r="B5" s="84" t="s">
        <v>165</v>
      </c>
      <c r="C5" s="84" t="s">
        <v>166</v>
      </c>
      <c r="D5" s="85" t="s">
        <v>167</v>
      </c>
      <c r="E5" t="s">
        <v>57</v>
      </c>
      <c r="G5" s="35" t="s">
        <v>81</v>
      </c>
      <c r="H5" s="84" t="s">
        <v>165</v>
      </c>
      <c r="I5" s="84" t="s">
        <v>166</v>
      </c>
      <c r="J5" s="85" t="s">
        <v>167</v>
      </c>
      <c r="K5" t="s">
        <v>57</v>
      </c>
    </row>
    <row r="6" spans="1:11" x14ac:dyDescent="0.25">
      <c r="A6" s="44" t="s">
        <v>131</v>
      </c>
      <c r="B6" s="36">
        <v>38500</v>
      </c>
      <c r="C6" s="36">
        <v>17900</v>
      </c>
      <c r="D6" s="37">
        <v>24800</v>
      </c>
      <c r="E6">
        <f t="shared" ref="E6:E12" si="0">SUM(B6:D6)</f>
        <v>81200</v>
      </c>
      <c r="G6" s="44" t="s">
        <v>131</v>
      </c>
      <c r="H6" s="36">
        <v>24100</v>
      </c>
      <c r="I6" s="36">
        <v>13400</v>
      </c>
      <c r="J6" s="37">
        <v>24600</v>
      </c>
      <c r="K6">
        <v>62100</v>
      </c>
    </row>
    <row r="7" spans="1:11" x14ac:dyDescent="0.25">
      <c r="A7" s="44" t="s">
        <v>132</v>
      </c>
      <c r="B7" s="84">
        <v>41200</v>
      </c>
      <c r="C7" s="84">
        <v>20600</v>
      </c>
      <c r="D7" s="85">
        <v>25300</v>
      </c>
      <c r="E7">
        <f t="shared" si="0"/>
        <v>87100</v>
      </c>
      <c r="G7" s="44" t="s">
        <v>132</v>
      </c>
      <c r="H7" s="84">
        <v>25800</v>
      </c>
      <c r="I7" s="84">
        <v>14500</v>
      </c>
      <c r="J7" s="85">
        <v>25100</v>
      </c>
      <c r="K7">
        <f t="shared" ref="K7:K12" si="1">SUM(H7:J7)</f>
        <v>65400</v>
      </c>
    </row>
    <row r="8" spans="1:11" x14ac:dyDescent="0.25">
      <c r="A8" s="44" t="s">
        <v>133</v>
      </c>
      <c r="B8" s="84">
        <v>46100</v>
      </c>
      <c r="C8" s="84">
        <v>22700</v>
      </c>
      <c r="D8" s="85">
        <v>25200</v>
      </c>
      <c r="E8">
        <f t="shared" si="0"/>
        <v>94000</v>
      </c>
      <c r="G8" s="44" t="s">
        <v>133</v>
      </c>
      <c r="H8" s="84">
        <v>29700</v>
      </c>
      <c r="I8" s="84">
        <v>15000</v>
      </c>
      <c r="J8" s="85">
        <v>24900</v>
      </c>
      <c r="K8">
        <f t="shared" si="1"/>
        <v>69600</v>
      </c>
    </row>
    <row r="9" spans="1:11" x14ac:dyDescent="0.25">
      <c r="A9" s="44" t="s">
        <v>134</v>
      </c>
      <c r="B9" s="84">
        <v>51600</v>
      </c>
      <c r="C9" s="84">
        <v>28300</v>
      </c>
      <c r="D9" s="85">
        <v>28900</v>
      </c>
      <c r="E9">
        <f t="shared" si="0"/>
        <v>108800</v>
      </c>
      <c r="G9" s="44" t="s">
        <v>134</v>
      </c>
      <c r="H9" s="84">
        <v>34100</v>
      </c>
      <c r="I9" s="84">
        <v>19300</v>
      </c>
      <c r="J9" s="85">
        <v>28600</v>
      </c>
      <c r="K9">
        <f t="shared" si="1"/>
        <v>82000</v>
      </c>
    </row>
    <row r="10" spans="1:11" x14ac:dyDescent="0.25">
      <c r="A10" s="44" t="s">
        <v>135</v>
      </c>
      <c r="B10" s="84">
        <v>49900</v>
      </c>
      <c r="C10" s="84">
        <v>28900</v>
      </c>
      <c r="D10" s="85">
        <v>27000</v>
      </c>
      <c r="E10">
        <f t="shared" si="0"/>
        <v>105800</v>
      </c>
      <c r="G10" s="44" t="s">
        <v>135</v>
      </c>
      <c r="H10" s="84">
        <v>31500</v>
      </c>
      <c r="I10" s="84">
        <v>18000</v>
      </c>
      <c r="J10" s="85">
        <v>26700</v>
      </c>
      <c r="K10">
        <f t="shared" si="1"/>
        <v>76200</v>
      </c>
    </row>
    <row r="11" spans="1:11" x14ac:dyDescent="0.25">
      <c r="A11" s="44" t="s">
        <v>136</v>
      </c>
      <c r="B11" s="84">
        <v>45100</v>
      </c>
      <c r="C11" s="84">
        <v>22000</v>
      </c>
      <c r="D11" s="85">
        <v>25100</v>
      </c>
      <c r="E11">
        <f t="shared" si="0"/>
        <v>92200</v>
      </c>
      <c r="G11" s="44" t="s">
        <v>136</v>
      </c>
      <c r="H11" s="84">
        <v>28600</v>
      </c>
      <c r="I11" s="84">
        <v>18000</v>
      </c>
      <c r="J11" s="85">
        <v>24900</v>
      </c>
      <c r="K11">
        <f t="shared" si="1"/>
        <v>71500</v>
      </c>
    </row>
    <row r="12" spans="1:11" x14ac:dyDescent="0.25">
      <c r="A12" s="86" t="s">
        <v>137</v>
      </c>
      <c r="B12" s="29">
        <v>41300</v>
      </c>
      <c r="C12" s="29">
        <v>22600</v>
      </c>
      <c r="D12" s="30">
        <v>26500</v>
      </c>
      <c r="E12">
        <f t="shared" si="0"/>
        <v>90400</v>
      </c>
      <c r="G12" s="86" t="s">
        <v>137</v>
      </c>
      <c r="H12" s="29">
        <v>25000</v>
      </c>
      <c r="I12" s="29">
        <v>17800</v>
      </c>
      <c r="J12" s="30">
        <v>26100</v>
      </c>
      <c r="K12">
        <f t="shared" si="1"/>
        <v>68900</v>
      </c>
    </row>
    <row r="14" spans="1:11" x14ac:dyDescent="0.25">
      <c r="A14" s="87"/>
      <c r="B14" s="13"/>
      <c r="C14" s="13"/>
      <c r="D14" s="13"/>
      <c r="E14" s="13"/>
      <c r="F14" s="13"/>
    </row>
    <row r="15" spans="1:11" x14ac:dyDescent="0.25">
      <c r="A15" s="87"/>
      <c r="B15" s="13"/>
      <c r="C15" s="13"/>
      <c r="D15" s="13"/>
      <c r="E15" s="13"/>
      <c r="F15" s="13"/>
    </row>
    <row r="16" spans="1:11" x14ac:dyDescent="0.25">
      <c r="A16" s="87"/>
      <c r="B16" s="13"/>
      <c r="C16" s="13"/>
      <c r="D16" s="13"/>
      <c r="E16" s="13"/>
      <c r="F16" s="13"/>
    </row>
    <row r="17" spans="1:11" x14ac:dyDescent="0.25">
      <c r="A17" s="87"/>
      <c r="B17" s="13"/>
      <c r="C17" s="13"/>
      <c r="D17" s="13"/>
      <c r="E17" s="13"/>
      <c r="F17" s="13"/>
    </row>
    <row r="18" spans="1:11" x14ac:dyDescent="0.25">
      <c r="A18" s="87"/>
      <c r="B18" s="13"/>
      <c r="C18" s="13"/>
      <c r="D18" s="13"/>
      <c r="E18" s="13"/>
      <c r="F18" s="13"/>
    </row>
    <row r="19" spans="1:11" x14ac:dyDescent="0.25">
      <c r="A19" s="87"/>
      <c r="B19" s="13"/>
      <c r="C19" s="13"/>
      <c r="D19" s="13"/>
      <c r="E19" s="13"/>
      <c r="F19" s="13"/>
    </row>
    <row r="20" spans="1:11" x14ac:dyDescent="0.25">
      <c r="B20" s="13"/>
      <c r="C20" s="13"/>
      <c r="D20" s="13"/>
      <c r="E20" s="13"/>
      <c r="F20" s="13"/>
    </row>
    <row r="21" spans="1:11" x14ac:dyDescent="0.25">
      <c r="B21" s="13"/>
      <c r="C21" s="13"/>
      <c r="D21" s="13"/>
      <c r="E21" s="13"/>
      <c r="F21" s="13"/>
    </row>
    <row r="23" spans="1:11" x14ac:dyDescent="0.25">
      <c r="B23" s="13"/>
      <c r="C23" s="13"/>
      <c r="D23" s="13"/>
      <c r="E23" s="13"/>
      <c r="F23" s="13"/>
    </row>
    <row r="29" spans="1:11" x14ac:dyDescent="0.25">
      <c r="B29" t="s">
        <v>168</v>
      </c>
    </row>
    <row r="30" spans="1:11" x14ac:dyDescent="0.25">
      <c r="K30" t="s">
        <v>169</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E21" sqref="E21"/>
    </sheetView>
  </sheetViews>
  <sheetFormatPr defaultRowHeight="15" x14ac:dyDescent="0.25"/>
  <cols>
    <col min="1" max="1" width="29.42578125" bestFit="1" customWidth="1"/>
    <col min="2" max="4" width="7.85546875" bestFit="1" customWidth="1"/>
    <col min="5" max="6" width="11.42578125" bestFit="1" customWidth="1"/>
  </cols>
  <sheetData>
    <row r="1" spans="1:6" x14ac:dyDescent="0.25">
      <c r="A1" s="87"/>
      <c r="B1" s="176" t="s">
        <v>81</v>
      </c>
      <c r="C1" s="176"/>
      <c r="D1" s="176"/>
      <c r="E1" s="176" t="s">
        <v>170</v>
      </c>
      <c r="F1" s="176"/>
    </row>
    <row r="2" spans="1:6" x14ac:dyDescent="0.25">
      <c r="B2" s="88" t="s">
        <v>135</v>
      </c>
      <c r="C2" s="89" t="s">
        <v>136</v>
      </c>
      <c r="D2" s="90" t="s">
        <v>137</v>
      </c>
      <c r="E2" t="s">
        <v>171</v>
      </c>
      <c r="F2" t="s">
        <v>172</v>
      </c>
    </row>
    <row r="3" spans="1:6" x14ac:dyDescent="0.25">
      <c r="A3" t="s">
        <v>173</v>
      </c>
      <c r="B3" s="12">
        <v>4500</v>
      </c>
      <c r="C3" s="12">
        <v>3890</v>
      </c>
      <c r="D3" s="12">
        <v>3200</v>
      </c>
      <c r="E3" s="90">
        <v>-13</v>
      </c>
      <c r="F3" s="90">
        <v>-18</v>
      </c>
    </row>
    <row r="4" spans="1:6" x14ac:dyDescent="0.25">
      <c r="B4" s="88" t="s">
        <v>174</v>
      </c>
      <c r="C4" s="89" t="s">
        <v>174</v>
      </c>
      <c r="D4" s="90" t="s">
        <v>174</v>
      </c>
      <c r="E4" s="90"/>
      <c r="F4" s="90"/>
    </row>
    <row r="5" spans="1:6" x14ac:dyDescent="0.25">
      <c r="A5" t="s">
        <v>175</v>
      </c>
      <c r="B5" s="12">
        <v>26700</v>
      </c>
      <c r="C5" s="12">
        <v>25900</v>
      </c>
      <c r="D5" s="12">
        <v>25800</v>
      </c>
      <c r="E5" s="90">
        <v>-3</v>
      </c>
      <c r="F5" s="90">
        <v>0</v>
      </c>
    </row>
    <row r="6" spans="1:6" x14ac:dyDescent="0.25">
      <c r="B6" s="88" t="s">
        <v>176</v>
      </c>
      <c r="C6" s="90" t="s">
        <v>177</v>
      </c>
      <c r="D6" s="90" t="s">
        <v>178</v>
      </c>
      <c r="E6" s="90"/>
      <c r="F6" s="90"/>
    </row>
    <row r="7" spans="1:6" x14ac:dyDescent="0.25">
      <c r="A7" t="s">
        <v>179</v>
      </c>
      <c r="B7" s="12">
        <v>4500</v>
      </c>
      <c r="C7" s="12">
        <v>3740</v>
      </c>
      <c r="D7" s="12">
        <v>3800</v>
      </c>
      <c r="E7" s="90">
        <v>-17</v>
      </c>
      <c r="F7" s="91" t="s">
        <v>180</v>
      </c>
    </row>
    <row r="8" spans="1:6" x14ac:dyDescent="0.25">
      <c r="B8" s="90" t="s">
        <v>181</v>
      </c>
      <c r="C8" s="90" t="s">
        <v>182</v>
      </c>
      <c r="D8" s="90" t="s">
        <v>183</v>
      </c>
      <c r="E8" s="90"/>
      <c r="F8" s="90"/>
    </row>
    <row r="9" spans="1:6" x14ac:dyDescent="0.25">
      <c r="A9" t="s">
        <v>184</v>
      </c>
      <c r="B9" s="12">
        <v>14600</v>
      </c>
      <c r="C9" s="12">
        <v>10100</v>
      </c>
      <c r="D9" s="12">
        <v>11300</v>
      </c>
      <c r="E9" s="90">
        <v>-31</v>
      </c>
      <c r="F9" s="91" t="s">
        <v>185</v>
      </c>
    </row>
    <row r="10" spans="1:6" x14ac:dyDescent="0.25">
      <c r="B10" s="90" t="s">
        <v>186</v>
      </c>
      <c r="C10" s="90" t="s">
        <v>187</v>
      </c>
      <c r="D10" s="90" t="s">
        <v>187</v>
      </c>
    </row>
    <row r="13" spans="1:6" x14ac:dyDescent="0.25">
      <c r="A13" t="s">
        <v>188</v>
      </c>
    </row>
  </sheetData>
  <mergeCells count="2">
    <mergeCell ref="B1:D1"/>
    <mergeCell ref="E1:F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1"/>
  <sheetViews>
    <sheetView workbookViewId="0">
      <selection activeCell="G39" sqref="G39"/>
    </sheetView>
  </sheetViews>
  <sheetFormatPr defaultRowHeight="15" x14ac:dyDescent="0.25"/>
  <cols>
    <col min="1" max="1" width="31.140625" customWidth="1"/>
    <col min="2" max="2" width="7.85546875" bestFit="1" customWidth="1"/>
    <col min="3" max="3" width="8.28515625" bestFit="1" customWidth="1"/>
    <col min="4" max="4" width="14.140625" bestFit="1" customWidth="1"/>
    <col min="5" max="5" width="12.5703125" bestFit="1" customWidth="1"/>
  </cols>
  <sheetData>
    <row r="2" spans="1:5" x14ac:dyDescent="0.25">
      <c r="A2" t="s">
        <v>189</v>
      </c>
      <c r="B2" s="176" t="s">
        <v>190</v>
      </c>
      <c r="C2" s="176"/>
      <c r="D2" t="s">
        <v>191</v>
      </c>
      <c r="E2" t="s">
        <v>192</v>
      </c>
    </row>
    <row r="3" spans="1:5" x14ac:dyDescent="0.25">
      <c r="B3" s="42" t="s">
        <v>136</v>
      </c>
      <c r="C3" t="s">
        <v>193</v>
      </c>
      <c r="D3" t="s">
        <v>194</v>
      </c>
      <c r="E3" t="s">
        <v>195</v>
      </c>
    </row>
    <row r="4" spans="1:5" x14ac:dyDescent="0.25">
      <c r="A4" t="s">
        <v>33</v>
      </c>
      <c r="B4" s="12">
        <v>6800</v>
      </c>
      <c r="C4" s="12">
        <v>7200</v>
      </c>
      <c r="D4" s="92">
        <v>5</v>
      </c>
      <c r="E4" s="90" t="s">
        <v>196</v>
      </c>
    </row>
    <row r="5" spans="1:5" x14ac:dyDescent="0.25">
      <c r="A5" t="s">
        <v>32</v>
      </c>
      <c r="B5" s="12">
        <v>5100</v>
      </c>
      <c r="C5" s="12">
        <v>5200</v>
      </c>
      <c r="D5" s="92">
        <v>1</v>
      </c>
      <c r="E5" s="90" t="s">
        <v>197</v>
      </c>
    </row>
    <row r="6" spans="1:5" x14ac:dyDescent="0.25">
      <c r="A6" t="s">
        <v>28</v>
      </c>
      <c r="B6" s="12">
        <v>4200</v>
      </c>
      <c r="C6" s="12">
        <v>4400</v>
      </c>
      <c r="D6" s="92">
        <v>5</v>
      </c>
      <c r="E6" s="90" t="s">
        <v>198</v>
      </c>
    </row>
    <row r="7" spans="1:5" x14ac:dyDescent="0.25">
      <c r="A7" t="s">
        <v>29</v>
      </c>
      <c r="B7" s="93">
        <v>3000</v>
      </c>
      <c r="C7" s="12">
        <v>3400</v>
      </c>
      <c r="D7">
        <v>13</v>
      </c>
      <c r="E7" s="90" t="s">
        <v>199</v>
      </c>
    </row>
    <row r="8" spans="1:5" x14ac:dyDescent="0.25">
      <c r="A8" t="s">
        <v>25</v>
      </c>
      <c r="B8" s="93">
        <v>2900</v>
      </c>
      <c r="C8" s="12">
        <v>3400</v>
      </c>
      <c r="D8">
        <v>20</v>
      </c>
      <c r="E8" s="90" t="s">
        <v>200</v>
      </c>
    </row>
    <row r="9" spans="1:5" x14ac:dyDescent="0.25">
      <c r="A9" t="s">
        <v>23</v>
      </c>
      <c r="B9" s="93">
        <v>2800</v>
      </c>
      <c r="C9" s="12">
        <v>3300</v>
      </c>
      <c r="D9">
        <v>20</v>
      </c>
      <c r="E9" s="90" t="s">
        <v>201</v>
      </c>
    </row>
    <row r="10" spans="1:5" x14ac:dyDescent="0.25">
      <c r="A10" t="s">
        <v>30</v>
      </c>
      <c r="B10" s="12">
        <v>2600</v>
      </c>
      <c r="C10" s="12">
        <v>2600</v>
      </c>
      <c r="D10" s="92">
        <v>0</v>
      </c>
      <c r="E10" s="90" t="s">
        <v>202</v>
      </c>
    </row>
    <row r="11" spans="1:5" x14ac:dyDescent="0.25">
      <c r="A11" t="s">
        <v>24</v>
      </c>
      <c r="B11" s="12">
        <v>2100</v>
      </c>
      <c r="C11" s="12">
        <v>2100</v>
      </c>
      <c r="D11" s="92">
        <v>0</v>
      </c>
      <c r="E11" s="90" t="s">
        <v>203</v>
      </c>
    </row>
    <row r="12" spans="1:5" x14ac:dyDescent="0.25">
      <c r="A12" t="s">
        <v>22</v>
      </c>
      <c r="B12" s="12">
        <v>2000</v>
      </c>
      <c r="C12" s="12">
        <v>2000</v>
      </c>
      <c r="D12" s="92">
        <v>0</v>
      </c>
      <c r="E12" s="90" t="s">
        <v>204</v>
      </c>
    </row>
    <row r="13" spans="1:5" x14ac:dyDescent="0.25">
      <c r="A13" t="s">
        <v>31</v>
      </c>
      <c r="B13" s="12">
        <v>1900</v>
      </c>
      <c r="C13" s="12">
        <v>1800</v>
      </c>
      <c r="D13" s="92">
        <v>-5.2264808362369353</v>
      </c>
      <c r="E13" s="90" t="s">
        <v>205</v>
      </c>
    </row>
    <row r="14" spans="1:5" x14ac:dyDescent="0.25">
      <c r="A14" t="s">
        <v>26</v>
      </c>
      <c r="B14" s="12">
        <v>1600</v>
      </c>
      <c r="C14" s="12">
        <v>1600</v>
      </c>
      <c r="D14" s="92">
        <v>1</v>
      </c>
      <c r="E14" s="90" t="s">
        <v>200</v>
      </c>
    </row>
    <row r="15" spans="1:5" x14ac:dyDescent="0.25">
      <c r="A15" t="s">
        <v>206</v>
      </c>
      <c r="B15" s="93">
        <v>1600</v>
      </c>
      <c r="C15" s="12">
        <v>1000</v>
      </c>
      <c r="D15">
        <v>-38</v>
      </c>
      <c r="E15" s="90" t="s">
        <v>207</v>
      </c>
    </row>
    <row r="16" spans="1:5" x14ac:dyDescent="0.25">
      <c r="A16" t="s">
        <v>27</v>
      </c>
      <c r="B16" s="12">
        <v>720</v>
      </c>
      <c r="C16" s="12">
        <v>680</v>
      </c>
      <c r="D16" s="92">
        <v>-6</v>
      </c>
      <c r="E16" s="90" t="s">
        <v>208</v>
      </c>
    </row>
    <row r="17" spans="1:5" x14ac:dyDescent="0.25">
      <c r="A17" t="s">
        <v>21</v>
      </c>
      <c r="B17" s="12">
        <v>670</v>
      </c>
      <c r="C17" s="12">
        <v>670</v>
      </c>
      <c r="D17" s="92">
        <v>0</v>
      </c>
      <c r="E17" s="90" t="s">
        <v>209</v>
      </c>
    </row>
    <row r="18" spans="1:5" x14ac:dyDescent="0.25">
      <c r="A18" t="s">
        <v>210</v>
      </c>
      <c r="B18" s="93">
        <v>580</v>
      </c>
      <c r="C18" s="12">
        <v>640</v>
      </c>
      <c r="D18">
        <v>11</v>
      </c>
      <c r="E18" s="90" t="s">
        <v>211</v>
      </c>
    </row>
    <row r="21" spans="1:5" x14ac:dyDescent="0.25">
      <c r="A21" t="s">
        <v>212</v>
      </c>
    </row>
  </sheetData>
  <mergeCells count="1">
    <mergeCell ref="B2:C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9"/>
  <sheetViews>
    <sheetView workbookViewId="0">
      <selection activeCell="T35" sqref="T35"/>
    </sheetView>
  </sheetViews>
  <sheetFormatPr defaultRowHeight="15" x14ac:dyDescent="0.25"/>
  <cols>
    <col min="1" max="1" width="11" bestFit="1" customWidth="1"/>
    <col min="3" max="3" width="15.5703125" bestFit="1" customWidth="1"/>
    <col min="4" max="4" width="12.42578125" bestFit="1" customWidth="1"/>
    <col min="5" max="5" width="24.42578125" bestFit="1" customWidth="1"/>
  </cols>
  <sheetData>
    <row r="2" spans="1:5" x14ac:dyDescent="0.25">
      <c r="A2" s="84" t="s">
        <v>213</v>
      </c>
      <c r="B2" t="s">
        <v>17</v>
      </c>
      <c r="C2" s="84" t="s">
        <v>214</v>
      </c>
      <c r="D2" s="84" t="s">
        <v>215</v>
      </c>
      <c r="E2" s="84" t="s">
        <v>216</v>
      </c>
    </row>
    <row r="3" spans="1:5" x14ac:dyDescent="0.25">
      <c r="A3" t="s">
        <v>217</v>
      </c>
      <c r="B3">
        <v>147589</v>
      </c>
      <c r="C3" s="94">
        <v>77018</v>
      </c>
      <c r="D3" s="94">
        <v>70571</v>
      </c>
      <c r="E3" s="84"/>
    </row>
    <row r="4" spans="1:5" x14ac:dyDescent="0.25">
      <c r="A4" t="s">
        <v>156</v>
      </c>
      <c r="B4">
        <v>156006</v>
      </c>
      <c r="C4" s="94">
        <v>82748</v>
      </c>
      <c r="D4" s="94">
        <v>73258</v>
      </c>
    </row>
    <row r="5" spans="1:5" x14ac:dyDescent="0.25">
      <c r="A5" t="s">
        <v>157</v>
      </c>
      <c r="B5">
        <v>153591</v>
      </c>
      <c r="C5" s="95">
        <v>82333</v>
      </c>
      <c r="D5" s="95">
        <v>71258</v>
      </c>
    </row>
    <row r="6" spans="1:5" x14ac:dyDescent="0.25">
      <c r="A6" t="s">
        <v>158</v>
      </c>
      <c r="B6">
        <v>156598</v>
      </c>
      <c r="C6" s="95">
        <v>85743</v>
      </c>
      <c r="D6" s="95">
        <v>70855</v>
      </c>
    </row>
    <row r="7" spans="1:5" x14ac:dyDescent="0.25">
      <c r="A7" t="s">
        <v>76</v>
      </c>
      <c r="B7">
        <v>157668</v>
      </c>
      <c r="C7" s="95">
        <v>87506</v>
      </c>
      <c r="D7" s="95">
        <v>70162</v>
      </c>
    </row>
    <row r="8" spans="1:5" x14ac:dyDescent="0.25">
      <c r="A8" t="s">
        <v>159</v>
      </c>
      <c r="B8">
        <v>157366</v>
      </c>
      <c r="C8" s="95">
        <v>87878</v>
      </c>
      <c r="D8" s="95">
        <v>69488</v>
      </c>
    </row>
    <row r="9" spans="1:5" x14ac:dyDescent="0.25">
      <c r="A9" t="s">
        <v>160</v>
      </c>
      <c r="B9">
        <v>158997</v>
      </c>
      <c r="C9" s="95">
        <v>89052</v>
      </c>
      <c r="D9" s="95">
        <v>69945</v>
      </c>
    </row>
    <row r="10" spans="1:5" x14ac:dyDescent="0.25">
      <c r="A10" t="s">
        <v>77</v>
      </c>
      <c r="B10">
        <v>159394</v>
      </c>
      <c r="C10" s="95">
        <v>89266</v>
      </c>
      <c r="D10" s="95">
        <v>70128</v>
      </c>
    </row>
    <row r="11" spans="1:5" x14ac:dyDescent="0.25">
      <c r="A11" t="s">
        <v>161</v>
      </c>
      <c r="B11">
        <v>156805</v>
      </c>
      <c r="C11" s="95">
        <v>87665</v>
      </c>
      <c r="D11" s="95">
        <v>69140</v>
      </c>
    </row>
    <row r="12" spans="1:5" x14ac:dyDescent="0.25">
      <c r="A12" t="s">
        <v>162</v>
      </c>
      <c r="B12">
        <v>154246</v>
      </c>
      <c r="C12" s="95">
        <v>85732</v>
      </c>
      <c r="D12" s="95">
        <v>68514</v>
      </c>
    </row>
    <row r="13" spans="1:5" x14ac:dyDescent="0.25">
      <c r="A13" t="s">
        <v>78</v>
      </c>
      <c r="B13">
        <v>157306</v>
      </c>
      <c r="C13" s="95">
        <v>87653</v>
      </c>
      <c r="D13" s="95">
        <v>69653</v>
      </c>
    </row>
    <row r="14" spans="1:5" x14ac:dyDescent="0.25">
      <c r="A14" t="s">
        <v>218</v>
      </c>
      <c r="B14">
        <v>160289</v>
      </c>
      <c r="C14" s="95">
        <v>89695</v>
      </c>
      <c r="D14" s="95">
        <v>70594</v>
      </c>
    </row>
    <row r="15" spans="1:5" x14ac:dyDescent="0.25">
      <c r="A15" t="s">
        <v>219</v>
      </c>
      <c r="B15">
        <v>164814</v>
      </c>
      <c r="C15" s="95">
        <v>92519</v>
      </c>
      <c r="D15" s="95">
        <v>72295</v>
      </c>
    </row>
    <row r="16" spans="1:5" x14ac:dyDescent="0.25">
      <c r="A16" t="s">
        <v>79</v>
      </c>
      <c r="B16">
        <v>173417</v>
      </c>
      <c r="C16" s="95">
        <v>97870</v>
      </c>
      <c r="D16" s="95">
        <v>75547</v>
      </c>
    </row>
    <row r="17" spans="1:5" x14ac:dyDescent="0.25">
      <c r="A17" t="s">
        <v>220</v>
      </c>
      <c r="B17">
        <v>188632</v>
      </c>
      <c r="C17" s="95">
        <v>106310</v>
      </c>
      <c r="D17" s="95">
        <v>82322</v>
      </c>
    </row>
    <row r="18" spans="1:5" x14ac:dyDescent="0.25">
      <c r="A18" t="s">
        <v>221</v>
      </c>
      <c r="B18">
        <v>208493</v>
      </c>
      <c r="C18" s="95">
        <v>115878</v>
      </c>
      <c r="D18" s="95">
        <v>92615</v>
      </c>
    </row>
    <row r="19" spans="1:5" x14ac:dyDescent="0.25">
      <c r="A19" t="s">
        <v>80</v>
      </c>
      <c r="B19">
        <v>220037</v>
      </c>
      <c r="C19" s="95">
        <v>122672</v>
      </c>
      <c r="D19" s="95">
        <v>97365</v>
      </c>
    </row>
    <row r="20" spans="1:5" x14ac:dyDescent="0.25">
      <c r="A20" t="s">
        <v>222</v>
      </c>
      <c r="B20">
        <v>231376</v>
      </c>
      <c r="C20" s="95">
        <v>129650</v>
      </c>
      <c r="D20" s="95">
        <v>101726</v>
      </c>
    </row>
    <row r="21" spans="1:5" x14ac:dyDescent="0.25">
      <c r="A21" t="s">
        <v>223</v>
      </c>
      <c r="B21">
        <v>245891</v>
      </c>
      <c r="C21" s="95">
        <v>138748</v>
      </c>
      <c r="D21" s="95">
        <v>107143</v>
      </c>
    </row>
    <row r="22" spans="1:5" x14ac:dyDescent="0.25">
      <c r="A22" t="s">
        <v>224</v>
      </c>
      <c r="B22">
        <v>261403</v>
      </c>
      <c r="C22" s="95">
        <v>144712</v>
      </c>
      <c r="D22" s="95">
        <v>109724</v>
      </c>
      <c r="E22">
        <v>6967</v>
      </c>
    </row>
    <row r="23" spans="1:5" x14ac:dyDescent="0.25">
      <c r="A23" t="s">
        <v>225</v>
      </c>
      <c r="B23">
        <v>264283</v>
      </c>
      <c r="C23" s="95">
        <v>147789</v>
      </c>
      <c r="D23" s="95">
        <v>109826</v>
      </c>
      <c r="E23">
        <v>6668</v>
      </c>
    </row>
    <row r="24" spans="1:5" x14ac:dyDescent="0.25">
      <c r="A24" t="s">
        <v>226</v>
      </c>
      <c r="B24">
        <v>268114</v>
      </c>
      <c r="C24" s="95">
        <v>151195</v>
      </c>
      <c r="D24" s="95">
        <v>109667</v>
      </c>
      <c r="E24">
        <v>7252</v>
      </c>
    </row>
    <row r="25" spans="1:5" x14ac:dyDescent="0.25">
      <c r="A25" t="s">
        <v>227</v>
      </c>
      <c r="B25">
        <v>275782</v>
      </c>
      <c r="C25" s="95">
        <v>157568</v>
      </c>
      <c r="D25" s="95">
        <v>110481</v>
      </c>
      <c r="E25">
        <v>7733</v>
      </c>
    </row>
    <row r="26" spans="1:5" x14ac:dyDescent="0.25">
      <c r="A26" t="s">
        <v>143</v>
      </c>
      <c r="B26">
        <v>284988</v>
      </c>
      <c r="C26" s="95">
        <v>165233</v>
      </c>
      <c r="D26" s="95">
        <v>111478</v>
      </c>
      <c r="E26">
        <v>8277</v>
      </c>
    </row>
    <row r="27" spans="1:5" x14ac:dyDescent="0.25">
      <c r="A27" t="s">
        <v>228</v>
      </c>
      <c r="B27">
        <v>300669</v>
      </c>
      <c r="C27" s="95">
        <v>175320</v>
      </c>
      <c r="D27" s="95">
        <v>115769</v>
      </c>
      <c r="E27">
        <v>9580</v>
      </c>
    </row>
    <row r="28" spans="1:5" x14ac:dyDescent="0.25">
      <c r="A28" t="s">
        <v>229</v>
      </c>
      <c r="B28">
        <v>328738</v>
      </c>
      <c r="C28" s="95">
        <v>191424</v>
      </c>
      <c r="D28" s="95">
        <v>125345</v>
      </c>
      <c r="E28">
        <v>11969</v>
      </c>
    </row>
    <row r="29" spans="1:5" x14ac:dyDescent="0.25">
      <c r="A29" t="s">
        <v>230</v>
      </c>
      <c r="B29">
        <v>339892</v>
      </c>
      <c r="C29" s="95">
        <v>196959</v>
      </c>
      <c r="D29" s="95">
        <v>128572</v>
      </c>
      <c r="E29">
        <v>14361</v>
      </c>
    </row>
    <row r="30" spans="1:5" x14ac:dyDescent="0.25">
      <c r="A30" t="s">
        <v>231</v>
      </c>
      <c r="B30">
        <v>337285</v>
      </c>
      <c r="C30" s="95">
        <v>194861</v>
      </c>
      <c r="D30" s="95">
        <v>126146</v>
      </c>
      <c r="E30">
        <v>16278</v>
      </c>
    </row>
    <row r="31" spans="1:5" x14ac:dyDescent="0.25">
      <c r="A31" t="s">
        <v>144</v>
      </c>
      <c r="B31">
        <v>330761</v>
      </c>
      <c r="C31" s="95">
        <v>189885</v>
      </c>
      <c r="D31" s="95">
        <v>122036</v>
      </c>
      <c r="E31">
        <v>18840</v>
      </c>
    </row>
    <row r="32" spans="1:5" x14ac:dyDescent="0.25">
      <c r="A32" t="s">
        <v>232</v>
      </c>
      <c r="B32">
        <v>319671</v>
      </c>
      <c r="C32" s="95">
        <v>183680</v>
      </c>
      <c r="D32" s="95">
        <v>115432</v>
      </c>
      <c r="E32">
        <v>20559</v>
      </c>
    </row>
    <row r="33" spans="1:5" x14ac:dyDescent="0.25">
      <c r="A33" t="s">
        <v>233</v>
      </c>
      <c r="B33">
        <v>319119</v>
      </c>
      <c r="C33" s="95">
        <v>182334</v>
      </c>
      <c r="D33" s="95">
        <v>113272</v>
      </c>
      <c r="E33">
        <v>23513</v>
      </c>
    </row>
    <row r="34" spans="1:5" x14ac:dyDescent="0.25">
      <c r="A34" t="s">
        <v>234</v>
      </c>
      <c r="B34">
        <v>325997</v>
      </c>
      <c r="C34" s="95">
        <v>184417</v>
      </c>
      <c r="D34" s="95">
        <v>113735</v>
      </c>
      <c r="E34">
        <v>27845</v>
      </c>
    </row>
    <row r="35" spans="1:5" x14ac:dyDescent="0.25">
      <c r="A35" t="s">
        <v>235</v>
      </c>
      <c r="B35">
        <v>356985</v>
      </c>
      <c r="C35" s="95">
        <v>197506</v>
      </c>
      <c r="D35" s="95">
        <v>126526</v>
      </c>
      <c r="E35">
        <v>32953</v>
      </c>
    </row>
    <row r="36" spans="1:5" x14ac:dyDescent="0.25">
      <c r="A36" s="1" t="s">
        <v>145</v>
      </c>
      <c r="B36">
        <v>364895</v>
      </c>
      <c r="C36" s="95">
        <v>199064</v>
      </c>
      <c r="D36" s="95">
        <v>128173</v>
      </c>
      <c r="E36">
        <v>37658</v>
      </c>
    </row>
    <row r="37" spans="1:5" x14ac:dyDescent="0.25">
      <c r="A37" s="1" t="s">
        <v>236</v>
      </c>
      <c r="B37">
        <v>357905</v>
      </c>
      <c r="C37" s="95">
        <v>199682</v>
      </c>
      <c r="D37" s="95">
        <v>127904</v>
      </c>
      <c r="E37">
        <v>30319</v>
      </c>
    </row>
    <row r="38" spans="1:5" x14ac:dyDescent="0.25">
      <c r="A38" s="1" t="s">
        <v>237</v>
      </c>
      <c r="B38">
        <v>351519</v>
      </c>
      <c r="C38" s="95">
        <v>197635</v>
      </c>
      <c r="D38" s="95">
        <v>127829</v>
      </c>
      <c r="E38">
        <v>26055</v>
      </c>
    </row>
    <row r="39" spans="1:5" x14ac:dyDescent="0.25">
      <c r="A39" t="s">
        <v>238</v>
      </c>
      <c r="B39">
        <v>345473</v>
      </c>
      <c r="C39" s="95">
        <v>193295</v>
      </c>
      <c r="D39" s="95">
        <v>127417</v>
      </c>
      <c r="E39">
        <v>24761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B23" sqref="B23"/>
    </sheetView>
  </sheetViews>
  <sheetFormatPr defaultRowHeight="15" x14ac:dyDescent="0.25"/>
  <cols>
    <col min="1" max="1" width="25.140625" customWidth="1"/>
    <col min="4" max="4" width="10.42578125" customWidth="1"/>
  </cols>
  <sheetData>
    <row r="1" spans="1:4" x14ac:dyDescent="0.25">
      <c r="A1" s="1"/>
      <c r="B1" s="1"/>
      <c r="C1" s="1"/>
      <c r="D1" s="1"/>
    </row>
    <row r="2" spans="1:4" x14ac:dyDescent="0.25">
      <c r="A2" s="1"/>
      <c r="B2" s="2" t="s">
        <v>15</v>
      </c>
      <c r="C2" s="2" t="s">
        <v>16</v>
      </c>
      <c r="D2" s="2"/>
    </row>
    <row r="3" spans="1:4" x14ac:dyDescent="0.25">
      <c r="A3" s="3" t="s">
        <v>18</v>
      </c>
      <c r="B3" s="4">
        <v>945</v>
      </c>
      <c r="C3" s="4">
        <v>82</v>
      </c>
      <c r="D3" s="5"/>
    </row>
    <row r="4" spans="1:4" x14ac:dyDescent="0.25">
      <c r="A4" s="3" t="s">
        <v>19</v>
      </c>
      <c r="B4" s="4">
        <v>862</v>
      </c>
      <c r="C4" s="4">
        <v>172</v>
      </c>
      <c r="D4" s="5"/>
    </row>
    <row r="5" spans="1:4" x14ac:dyDescent="0.25">
      <c r="A5" s="3" t="s">
        <v>20</v>
      </c>
      <c r="B5" s="4">
        <v>1146</v>
      </c>
      <c r="C5" s="4">
        <v>797</v>
      </c>
      <c r="D5" s="5"/>
    </row>
    <row r="6" spans="1:4" x14ac:dyDescent="0.25">
      <c r="A6" s="3" t="s">
        <v>21</v>
      </c>
      <c r="B6" s="4">
        <v>1542</v>
      </c>
      <c r="C6" s="4">
        <v>956</v>
      </c>
      <c r="D6" s="5"/>
    </row>
    <row r="7" spans="1:4" x14ac:dyDescent="0.25">
      <c r="A7" s="3" t="s">
        <v>22</v>
      </c>
      <c r="B7" s="4">
        <v>1456</v>
      </c>
      <c r="C7" s="4">
        <v>1500</v>
      </c>
      <c r="D7" s="5"/>
    </row>
    <row r="8" spans="1:4" x14ac:dyDescent="0.25">
      <c r="A8" s="3" t="s">
        <v>23</v>
      </c>
      <c r="B8" s="4">
        <v>2885</v>
      </c>
      <c r="C8" s="4">
        <v>924</v>
      </c>
      <c r="D8" s="5"/>
    </row>
    <row r="9" spans="1:4" x14ac:dyDescent="0.25">
      <c r="A9" s="3" t="s">
        <v>24</v>
      </c>
      <c r="B9" s="4">
        <v>3343</v>
      </c>
      <c r="C9" s="4">
        <v>588</v>
      </c>
      <c r="D9" s="5"/>
    </row>
    <row r="10" spans="1:4" x14ac:dyDescent="0.25">
      <c r="A10" s="3" t="s">
        <v>25</v>
      </c>
      <c r="B10" s="4">
        <v>2036</v>
      </c>
      <c r="C10" s="4">
        <v>1903</v>
      </c>
      <c r="D10" s="5"/>
    </row>
    <row r="11" spans="1:4" x14ac:dyDescent="0.25">
      <c r="A11" s="3" t="s">
        <v>26</v>
      </c>
      <c r="B11" s="4">
        <v>2951</v>
      </c>
      <c r="C11" s="4">
        <v>2055</v>
      </c>
      <c r="D11" s="5"/>
    </row>
    <row r="12" spans="1:4" x14ac:dyDescent="0.25">
      <c r="A12" s="3" t="s">
        <v>27</v>
      </c>
      <c r="B12" s="4">
        <v>3636</v>
      </c>
      <c r="C12" s="4">
        <v>1470</v>
      </c>
      <c r="D12" s="5"/>
    </row>
    <row r="13" spans="1:4" x14ac:dyDescent="0.25">
      <c r="A13" s="3" t="s">
        <v>28</v>
      </c>
      <c r="B13" s="4">
        <v>1322</v>
      </c>
      <c r="C13" s="4">
        <v>3997</v>
      </c>
      <c r="D13" s="5"/>
    </row>
    <row r="14" spans="1:4" x14ac:dyDescent="0.25">
      <c r="A14" s="3" t="s">
        <v>29</v>
      </c>
      <c r="B14" s="4">
        <v>5574</v>
      </c>
      <c r="C14" s="4">
        <v>513</v>
      </c>
      <c r="D14" s="5"/>
    </row>
    <row r="15" spans="1:4" x14ac:dyDescent="0.25">
      <c r="A15" s="3" t="s">
        <v>30</v>
      </c>
      <c r="B15" s="4">
        <v>5436</v>
      </c>
      <c r="C15" s="4">
        <v>1029</v>
      </c>
      <c r="D15" s="5"/>
    </row>
    <row r="16" spans="1:4" x14ac:dyDescent="0.25">
      <c r="A16" s="3" t="s">
        <v>31</v>
      </c>
      <c r="B16" s="4">
        <v>4036</v>
      </c>
      <c r="C16" s="4">
        <v>2507</v>
      </c>
      <c r="D16" s="5"/>
    </row>
    <row r="17" spans="1:4" x14ac:dyDescent="0.25">
      <c r="A17" s="3" t="s">
        <v>32</v>
      </c>
      <c r="B17" s="4">
        <v>6826</v>
      </c>
      <c r="C17" s="4">
        <v>1150</v>
      </c>
      <c r="D17" s="5"/>
    </row>
    <row r="18" spans="1:4" x14ac:dyDescent="0.25">
      <c r="A18" s="3" t="s">
        <v>33</v>
      </c>
      <c r="B18" s="4">
        <v>3270</v>
      </c>
      <c r="C18" s="4">
        <v>8163</v>
      </c>
      <c r="D18" s="5"/>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H24" sqref="H24"/>
    </sheetView>
  </sheetViews>
  <sheetFormatPr defaultRowHeight="15" x14ac:dyDescent="0.25"/>
  <cols>
    <col min="2" max="2" width="14.42578125" bestFit="1" customWidth="1"/>
    <col min="3" max="3" width="16.140625" bestFit="1" customWidth="1"/>
    <col min="4" max="4" width="13.85546875" bestFit="1" customWidth="1"/>
  </cols>
  <sheetData>
    <row r="1" spans="1:4" x14ac:dyDescent="0.25">
      <c r="A1" s="82"/>
      <c r="B1" s="82" t="s">
        <v>239</v>
      </c>
      <c r="C1" s="82" t="s">
        <v>240</v>
      </c>
      <c r="D1" s="82" t="s">
        <v>241</v>
      </c>
    </row>
    <row r="2" spans="1:4" x14ac:dyDescent="0.25">
      <c r="A2" s="82" t="s">
        <v>143</v>
      </c>
      <c r="B2">
        <v>259707</v>
      </c>
      <c r="C2">
        <v>7192</v>
      </c>
      <c r="D2">
        <v>18090</v>
      </c>
    </row>
    <row r="3" spans="1:4" x14ac:dyDescent="0.25">
      <c r="A3" s="82" t="s">
        <v>228</v>
      </c>
      <c r="B3">
        <v>271982</v>
      </c>
      <c r="C3">
        <v>8025</v>
      </c>
      <c r="D3">
        <v>20662</v>
      </c>
    </row>
    <row r="4" spans="1:4" x14ac:dyDescent="0.25">
      <c r="A4" s="82" t="s">
        <v>229</v>
      </c>
      <c r="B4">
        <v>286681</v>
      </c>
      <c r="C4">
        <v>12429</v>
      </c>
      <c r="D4">
        <v>29628</v>
      </c>
    </row>
    <row r="5" spans="1:4" x14ac:dyDescent="0.25">
      <c r="A5" s="82" t="s">
        <v>230</v>
      </c>
      <c r="B5">
        <v>288325</v>
      </c>
      <c r="C5">
        <v>14797</v>
      </c>
      <c r="D5">
        <v>36771</v>
      </c>
    </row>
    <row r="6" spans="1:4" x14ac:dyDescent="0.25">
      <c r="A6" s="82" t="s">
        <v>231</v>
      </c>
      <c r="B6">
        <v>281949</v>
      </c>
      <c r="C6">
        <v>14913</v>
      </c>
      <c r="D6">
        <v>40520</v>
      </c>
    </row>
    <row r="7" spans="1:4" x14ac:dyDescent="0.25">
      <c r="A7" s="82" t="s">
        <v>144</v>
      </c>
      <c r="B7">
        <v>274594</v>
      </c>
      <c r="C7">
        <v>14486</v>
      </c>
      <c r="D7">
        <v>41795</v>
      </c>
    </row>
    <row r="8" spans="1:4" x14ac:dyDescent="0.25">
      <c r="A8" s="82" t="s">
        <v>232</v>
      </c>
      <c r="B8">
        <v>262982</v>
      </c>
      <c r="C8">
        <v>14344</v>
      </c>
      <c r="D8">
        <v>42598</v>
      </c>
    </row>
    <row r="9" spans="1:4" x14ac:dyDescent="0.25">
      <c r="A9" s="82" t="s">
        <v>233</v>
      </c>
      <c r="B9">
        <v>257605</v>
      </c>
      <c r="C9">
        <v>15341</v>
      </c>
      <c r="D9">
        <v>46174</v>
      </c>
    </row>
    <row r="10" spans="1:4" x14ac:dyDescent="0.25">
      <c r="A10" s="82" t="s">
        <v>234</v>
      </c>
      <c r="B10">
        <v>257490</v>
      </c>
      <c r="C10">
        <v>15776</v>
      </c>
      <c r="D10">
        <v>52731</v>
      </c>
    </row>
    <row r="11" spans="1:4" x14ac:dyDescent="0.25">
      <c r="A11" s="82" t="s">
        <v>235</v>
      </c>
      <c r="B11">
        <v>279217</v>
      </c>
      <c r="C11">
        <v>17872</v>
      </c>
      <c r="D11">
        <v>59898</v>
      </c>
    </row>
    <row r="12" spans="1:4" x14ac:dyDescent="0.25">
      <c r="A12" s="82" t="s">
        <v>145</v>
      </c>
      <c r="B12">
        <v>280538</v>
      </c>
      <c r="C12">
        <v>19858</v>
      </c>
      <c r="D12">
        <v>64505</v>
      </c>
    </row>
    <row r="13" spans="1:4" x14ac:dyDescent="0.25">
      <c r="A13" s="82" t="s">
        <v>236</v>
      </c>
      <c r="B13">
        <v>275154</v>
      </c>
      <c r="C13">
        <v>17582</v>
      </c>
      <c r="D13">
        <v>65171</v>
      </c>
    </row>
    <row r="14" spans="1:4" x14ac:dyDescent="0.25">
      <c r="A14" s="82" t="s">
        <v>237</v>
      </c>
      <c r="B14">
        <v>272888</v>
      </c>
      <c r="C14">
        <v>16162</v>
      </c>
      <c r="D14">
        <v>62474</v>
      </c>
    </row>
    <row r="15" spans="1:4" x14ac:dyDescent="0.25">
      <c r="A15" s="82" t="s">
        <v>238</v>
      </c>
      <c r="B15">
        <v>272809</v>
      </c>
      <c r="C15">
        <v>15333</v>
      </c>
      <c r="D15">
        <v>57331</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J28" sqref="J28"/>
    </sheetView>
  </sheetViews>
  <sheetFormatPr defaultRowHeight="15" x14ac:dyDescent="0.25"/>
  <sheetData>
    <row r="1" spans="1:3" x14ac:dyDescent="0.25">
      <c r="A1" t="s">
        <v>242</v>
      </c>
    </row>
    <row r="3" spans="1:3" x14ac:dyDescent="0.25">
      <c r="A3" t="s">
        <v>243</v>
      </c>
      <c r="B3" t="s">
        <v>15</v>
      </c>
      <c r="C3" t="s">
        <v>16</v>
      </c>
    </row>
    <row r="4" spans="1:3" x14ac:dyDescent="0.25">
      <c r="A4" s="96">
        <v>19</v>
      </c>
      <c r="B4">
        <v>14.470885736774235</v>
      </c>
      <c r="C4">
        <v>12.330869902359513</v>
      </c>
    </row>
    <row r="5" spans="1:3" x14ac:dyDescent="0.25">
      <c r="A5" s="96">
        <v>20</v>
      </c>
      <c r="B5">
        <v>22.210112989822903</v>
      </c>
      <c r="C5">
        <v>17.075516341266088</v>
      </c>
    </row>
    <row r="6" spans="1:3" x14ac:dyDescent="0.25">
      <c r="A6" s="96">
        <v>21</v>
      </c>
      <c r="B6">
        <v>28.435035284350352</v>
      </c>
      <c r="C6">
        <v>19.686540448506193</v>
      </c>
    </row>
    <row r="7" spans="1:3" x14ac:dyDescent="0.25">
      <c r="A7" s="96">
        <v>22</v>
      </c>
      <c r="B7">
        <v>29.480930455779351</v>
      </c>
      <c r="C7">
        <v>19.798238135834044</v>
      </c>
    </row>
    <row r="8" spans="1:3" x14ac:dyDescent="0.25">
      <c r="A8" s="96">
        <v>23</v>
      </c>
      <c r="B8">
        <v>27.069079188337852</v>
      </c>
      <c r="C8">
        <v>18.731846946077539</v>
      </c>
    </row>
    <row r="9" spans="1:3" x14ac:dyDescent="0.25">
      <c r="A9" s="96">
        <v>24</v>
      </c>
      <c r="B9">
        <v>23.671129273276204</v>
      </c>
      <c r="C9">
        <v>16.946838342166693</v>
      </c>
    </row>
    <row r="10" spans="1:3" x14ac:dyDescent="0.25">
      <c r="A10" s="96">
        <v>25</v>
      </c>
      <c r="B10">
        <v>19.341449490039963</v>
      </c>
      <c r="C10">
        <v>14.158387989873116</v>
      </c>
    </row>
    <row r="11" spans="1:3" x14ac:dyDescent="0.25">
      <c r="A11" s="96">
        <v>26</v>
      </c>
      <c r="B11">
        <v>15.22888026696045</v>
      </c>
      <c r="C11">
        <v>10.893317192786418</v>
      </c>
    </row>
    <row r="12" spans="1:3" x14ac:dyDescent="0.25">
      <c r="A12" s="96">
        <v>27</v>
      </c>
      <c r="B12">
        <v>11.987259292793739</v>
      </c>
      <c r="C12">
        <v>8.6843449589002919</v>
      </c>
    </row>
    <row r="13" spans="1:3" x14ac:dyDescent="0.25">
      <c r="A13" s="96">
        <v>28</v>
      </c>
      <c r="B13">
        <v>9.7855227882037532</v>
      </c>
      <c r="C13">
        <v>6.6342637451942617</v>
      </c>
    </row>
    <row r="14" spans="1:3" x14ac:dyDescent="0.25">
      <c r="A14" s="96">
        <v>29</v>
      </c>
      <c r="B14">
        <v>8.2665577842426714</v>
      </c>
      <c r="C14">
        <v>5.3087670219778458</v>
      </c>
    </row>
    <row r="15" spans="1:3" x14ac:dyDescent="0.25">
      <c r="A15" s="96" t="s">
        <v>244</v>
      </c>
      <c r="B15">
        <v>5.1506517064964594</v>
      </c>
      <c r="C15">
        <v>2.5653329874845991</v>
      </c>
    </row>
    <row r="16" spans="1:3" x14ac:dyDescent="0.25">
      <c r="A16" s="96" t="s">
        <v>245</v>
      </c>
      <c r="B16">
        <v>2.8165727706737487</v>
      </c>
      <c r="C16">
        <v>0.95662828030490477</v>
      </c>
    </row>
    <row r="17" spans="1:3" x14ac:dyDescent="0.25">
      <c r="A17" s="96" t="s">
        <v>246</v>
      </c>
      <c r="B17">
        <v>0.48007833861101573</v>
      </c>
      <c r="C17">
        <v>0.21511144953620379</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I30" sqref="I30"/>
    </sheetView>
  </sheetViews>
  <sheetFormatPr defaultRowHeight="15" x14ac:dyDescent="0.25"/>
  <sheetData>
    <row r="1" spans="1:4" x14ac:dyDescent="0.25">
      <c r="A1" t="s">
        <v>247</v>
      </c>
    </row>
    <row r="3" spans="1:4" x14ac:dyDescent="0.25">
      <c r="B3" s="97" t="s">
        <v>230</v>
      </c>
      <c r="C3" s="97" t="s">
        <v>234</v>
      </c>
      <c r="D3" s="97" t="s">
        <v>238</v>
      </c>
    </row>
    <row r="4" spans="1:4" x14ac:dyDescent="0.25">
      <c r="A4" s="97" t="s">
        <v>248</v>
      </c>
      <c r="B4" s="6">
        <v>17.242597479195528</v>
      </c>
      <c r="C4" s="6">
        <v>20.553274839679091</v>
      </c>
      <c r="D4" s="6">
        <v>23.18466412232782</v>
      </c>
    </row>
    <row r="5" spans="1:4" x14ac:dyDescent="0.25">
      <c r="A5" s="97" t="s">
        <v>249</v>
      </c>
      <c r="B5" s="6">
        <v>26.649689276904503</v>
      </c>
      <c r="C5" s="6">
        <v>26.402640264026399</v>
      </c>
      <c r="D5" s="6">
        <v>28.837087480356203</v>
      </c>
    </row>
    <row r="6" spans="1:4" x14ac:dyDescent="0.25">
      <c r="A6" s="97" t="s">
        <v>34</v>
      </c>
      <c r="B6" s="6">
        <v>22.237513477979057</v>
      </c>
      <c r="C6" s="6">
        <v>21.325699643135046</v>
      </c>
      <c r="D6" s="6">
        <v>21.825812567038337</v>
      </c>
    </row>
    <row r="7" spans="1:4" x14ac:dyDescent="0.25">
      <c r="A7" s="97" t="s">
        <v>35</v>
      </c>
      <c r="B7" s="6">
        <v>10.988508006917929</v>
      </c>
      <c r="C7" s="6">
        <v>9.520982586063484</v>
      </c>
      <c r="D7" s="6">
        <v>8.5905734740203048</v>
      </c>
    </row>
    <row r="8" spans="1:4" x14ac:dyDescent="0.25">
      <c r="A8" s="97" t="s">
        <v>250</v>
      </c>
      <c r="B8" s="6">
        <v>22.881691759002983</v>
      </c>
      <c r="C8" s="6">
        <v>22.197402667095979</v>
      </c>
      <c r="D8" s="6">
        <v>17.561862356257326</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
  <sheetViews>
    <sheetView workbookViewId="0">
      <selection activeCell="K34" sqref="K34"/>
    </sheetView>
  </sheetViews>
  <sheetFormatPr defaultRowHeight="15" x14ac:dyDescent="0.25"/>
  <sheetData>
    <row r="2" spans="1:11" x14ac:dyDescent="0.25">
      <c r="A2" s="176" t="s">
        <v>251</v>
      </c>
      <c r="B2" s="176"/>
      <c r="C2" s="176"/>
      <c r="D2" s="176"/>
      <c r="E2" s="176"/>
      <c r="F2" s="176"/>
      <c r="G2" s="176"/>
      <c r="H2" s="176"/>
      <c r="I2" s="176"/>
      <c r="J2" s="176"/>
      <c r="K2" s="176"/>
    </row>
    <row r="4" spans="1:11" x14ac:dyDescent="0.25">
      <c r="B4" t="s">
        <v>252</v>
      </c>
      <c r="C4" t="s">
        <v>253</v>
      </c>
    </row>
    <row r="5" spans="1:11" x14ac:dyDescent="0.25">
      <c r="A5" t="s">
        <v>254</v>
      </c>
      <c r="B5">
        <v>25.266041478692248</v>
      </c>
      <c r="C5">
        <v>32.146709816612741</v>
      </c>
    </row>
    <row r="6" spans="1:11" x14ac:dyDescent="0.25">
      <c r="A6" t="s">
        <v>249</v>
      </c>
      <c r="B6">
        <v>29.705292841922891</v>
      </c>
      <c r="C6">
        <v>6.6061116042096524</v>
      </c>
    </row>
    <row r="7" spans="1:11" x14ac:dyDescent="0.25">
      <c r="A7" t="s">
        <v>34</v>
      </c>
      <c r="B7">
        <v>13.545078613043238</v>
      </c>
      <c r="C7">
        <v>-3.3043238016300602</v>
      </c>
    </row>
    <row r="8" spans="1:11" x14ac:dyDescent="0.25">
      <c r="A8" t="s">
        <v>35</v>
      </c>
      <c r="B8">
        <v>-1.496298655563999</v>
      </c>
      <c r="C8">
        <v>-22.979508540437788</v>
      </c>
    </row>
    <row r="9" spans="1:11" x14ac:dyDescent="0.25">
      <c r="A9" t="s">
        <v>250</v>
      </c>
      <c r="B9">
        <v>8.0501775973379495</v>
      </c>
      <c r="C9">
        <v>-24.385463235195402</v>
      </c>
    </row>
  </sheetData>
  <mergeCells count="1">
    <mergeCell ref="A2:K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
  <sheetViews>
    <sheetView workbookViewId="0">
      <selection activeCell="M19" sqref="M19"/>
    </sheetView>
  </sheetViews>
  <sheetFormatPr defaultRowHeight="15" x14ac:dyDescent="0.25"/>
  <cols>
    <col min="1" max="1" width="18.140625" bestFit="1" customWidth="1"/>
  </cols>
  <sheetData>
    <row r="2" spans="1:11" x14ac:dyDescent="0.25">
      <c r="B2" t="s">
        <v>128</v>
      </c>
      <c r="C2" t="s">
        <v>129</v>
      </c>
      <c r="D2" t="s">
        <v>130</v>
      </c>
      <c r="E2" t="s">
        <v>131</v>
      </c>
      <c r="F2" t="s">
        <v>132</v>
      </c>
      <c r="G2" t="s">
        <v>133</v>
      </c>
      <c r="H2" t="s">
        <v>134</v>
      </c>
      <c r="I2" t="s">
        <v>135</v>
      </c>
      <c r="J2" t="s">
        <v>136</v>
      </c>
      <c r="K2" t="s">
        <v>137</v>
      </c>
    </row>
    <row r="3" spans="1:11" x14ac:dyDescent="0.25">
      <c r="A3" t="s">
        <v>257</v>
      </c>
      <c r="B3">
        <v>53120</v>
      </c>
      <c r="C3">
        <v>57673</v>
      </c>
      <c r="D3">
        <v>59578</v>
      </c>
      <c r="E3">
        <v>58563</v>
      </c>
      <c r="F3">
        <v>58689</v>
      </c>
      <c r="G3">
        <v>57930</v>
      </c>
      <c r="H3">
        <v>61126</v>
      </c>
      <c r="I3">
        <v>71562</v>
      </c>
      <c r="J3">
        <v>70076</v>
      </c>
      <c r="K3">
        <v>74385</v>
      </c>
    </row>
    <row r="4" spans="1:11" x14ac:dyDescent="0.25">
      <c r="A4" t="s">
        <v>258</v>
      </c>
      <c r="B4">
        <v>47528</v>
      </c>
      <c r="C4">
        <v>51452</v>
      </c>
      <c r="D4">
        <v>53328</v>
      </c>
      <c r="E4">
        <v>52330</v>
      </c>
      <c r="F4">
        <v>52319</v>
      </c>
      <c r="G4">
        <v>50405</v>
      </c>
      <c r="H4">
        <v>52357</v>
      </c>
      <c r="I4">
        <v>60941</v>
      </c>
      <c r="J4">
        <v>59216</v>
      </c>
      <c r="K4">
        <v>62928</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B22" sqref="B22"/>
    </sheetView>
  </sheetViews>
  <sheetFormatPr defaultRowHeight="15" x14ac:dyDescent="0.25"/>
  <cols>
    <col min="1" max="1" width="30" customWidth="1"/>
    <col min="2" max="2" width="55" bestFit="1" customWidth="1"/>
  </cols>
  <sheetData>
    <row r="1" spans="1:5" x14ac:dyDescent="0.25">
      <c r="A1" s="98" t="s">
        <v>259</v>
      </c>
      <c r="B1" s="98" t="s">
        <v>260</v>
      </c>
      <c r="C1" s="100" t="s">
        <v>17</v>
      </c>
      <c r="D1" s="100" t="s">
        <v>15</v>
      </c>
      <c r="E1" s="100" t="s">
        <v>16</v>
      </c>
    </row>
    <row r="2" spans="1:5" x14ac:dyDescent="0.25">
      <c r="A2" s="98" t="s">
        <v>261</v>
      </c>
      <c r="B2" s="98" t="s">
        <v>262</v>
      </c>
      <c r="C2" s="99">
        <v>2560</v>
      </c>
      <c r="D2" s="99">
        <v>2220</v>
      </c>
      <c r="E2" s="99">
        <v>340</v>
      </c>
    </row>
    <row r="3" spans="1:5" x14ac:dyDescent="0.25">
      <c r="A3" s="98" t="s">
        <v>263</v>
      </c>
      <c r="B3" s="98" t="s">
        <v>264</v>
      </c>
      <c r="C3" s="99">
        <v>1300</v>
      </c>
      <c r="D3" s="99">
        <v>360</v>
      </c>
      <c r="E3" s="99">
        <v>940</v>
      </c>
    </row>
    <row r="4" spans="1:5" x14ac:dyDescent="0.25">
      <c r="A4" s="98" t="s">
        <v>265</v>
      </c>
      <c r="B4" s="98" t="s">
        <v>266</v>
      </c>
      <c r="C4" s="99">
        <v>970</v>
      </c>
      <c r="D4" s="99">
        <v>830</v>
      </c>
      <c r="E4" s="99">
        <v>140</v>
      </c>
    </row>
    <row r="5" spans="1:5" x14ac:dyDescent="0.25">
      <c r="A5" s="98" t="s">
        <v>267</v>
      </c>
      <c r="B5" s="98" t="s">
        <v>268</v>
      </c>
      <c r="C5" s="99">
        <v>690</v>
      </c>
      <c r="D5" s="99">
        <v>220</v>
      </c>
      <c r="E5" s="99">
        <v>470</v>
      </c>
    </row>
    <row r="6" spans="1:5" x14ac:dyDescent="0.25">
      <c r="A6" s="98" t="s">
        <v>269</v>
      </c>
      <c r="B6" s="98" t="s">
        <v>268</v>
      </c>
      <c r="C6" s="99">
        <v>620</v>
      </c>
      <c r="D6" s="99">
        <v>180</v>
      </c>
      <c r="E6" s="99">
        <v>440</v>
      </c>
    </row>
    <row r="7" spans="1:5" x14ac:dyDescent="0.25">
      <c r="A7" s="98" t="s">
        <v>270</v>
      </c>
      <c r="B7" s="98" t="s">
        <v>262</v>
      </c>
      <c r="C7" s="99">
        <v>560</v>
      </c>
      <c r="D7" s="99">
        <v>490</v>
      </c>
      <c r="E7" s="99">
        <v>80</v>
      </c>
    </row>
    <row r="8" spans="1:5" x14ac:dyDescent="0.25">
      <c r="A8" s="98" t="s">
        <v>271</v>
      </c>
      <c r="B8" s="98" t="s">
        <v>272</v>
      </c>
      <c r="C8" s="99">
        <v>220</v>
      </c>
      <c r="D8" s="99">
        <v>200</v>
      </c>
      <c r="E8" s="99">
        <v>20</v>
      </c>
    </row>
    <row r="9" spans="1:5" x14ac:dyDescent="0.25">
      <c r="A9" s="98" t="s">
        <v>273</v>
      </c>
      <c r="B9" s="98" t="s">
        <v>262</v>
      </c>
      <c r="C9" s="99">
        <v>250</v>
      </c>
      <c r="D9" s="99">
        <v>190</v>
      </c>
      <c r="E9" s="99">
        <v>60</v>
      </c>
    </row>
    <row r="10" spans="1:5" x14ac:dyDescent="0.25">
      <c r="A10" s="98" t="s">
        <v>274</v>
      </c>
      <c r="B10" s="98" t="s">
        <v>262</v>
      </c>
      <c r="C10" s="99">
        <v>220</v>
      </c>
      <c r="D10" s="99">
        <v>200</v>
      </c>
      <c r="E10" s="99">
        <v>20</v>
      </c>
    </row>
    <row r="11" spans="1:5" x14ac:dyDescent="0.25">
      <c r="A11" s="98" t="s">
        <v>275</v>
      </c>
      <c r="B11" s="98" t="s">
        <v>262</v>
      </c>
      <c r="C11" s="99">
        <v>180</v>
      </c>
      <c r="D11" s="99">
        <v>150</v>
      </c>
      <c r="E11" s="99">
        <v>30</v>
      </c>
    </row>
    <row r="12" spans="1:5" x14ac:dyDescent="0.25">
      <c r="A12" s="98" t="s">
        <v>276</v>
      </c>
      <c r="B12" s="98" t="s">
        <v>266</v>
      </c>
      <c r="C12" s="99">
        <v>150</v>
      </c>
      <c r="D12" s="99">
        <v>150</v>
      </c>
      <c r="E12" s="99">
        <v>0</v>
      </c>
    </row>
    <row r="13" spans="1:5" x14ac:dyDescent="0.25">
      <c r="A13" s="98" t="s">
        <v>17</v>
      </c>
      <c r="B13" s="98"/>
      <c r="C13" s="99">
        <f>SUM(C2:C12)</f>
        <v>7720</v>
      </c>
      <c r="D13" s="99">
        <f t="shared" ref="D13:E13" si="0">SUM(D2:D12)</f>
        <v>5190</v>
      </c>
      <c r="E13" s="99">
        <f t="shared" si="0"/>
        <v>2540</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workbookViewId="0">
      <selection activeCell="K21" sqref="K21"/>
    </sheetView>
  </sheetViews>
  <sheetFormatPr defaultRowHeight="15" x14ac:dyDescent="0.25"/>
  <cols>
    <col min="4" max="4" width="10.7109375" customWidth="1"/>
  </cols>
  <sheetData>
    <row r="1" spans="1:17" x14ac:dyDescent="0.25">
      <c r="E1" s="82" t="s">
        <v>128</v>
      </c>
      <c r="F1" s="82" t="s">
        <v>129</v>
      </c>
      <c r="G1" s="82" t="s">
        <v>130</v>
      </c>
      <c r="H1" s="82" t="s">
        <v>131</v>
      </c>
      <c r="I1" s="82" t="s">
        <v>132</v>
      </c>
      <c r="J1" s="82" t="s">
        <v>133</v>
      </c>
      <c r="K1" s="82" t="s">
        <v>134</v>
      </c>
      <c r="L1" s="82" t="s">
        <v>135</v>
      </c>
      <c r="M1" s="82" t="s">
        <v>136</v>
      </c>
      <c r="N1" s="82" t="s">
        <v>137</v>
      </c>
    </row>
    <row r="2" spans="1:17" x14ac:dyDescent="0.25">
      <c r="A2" t="s">
        <v>277</v>
      </c>
      <c r="E2" s="12">
        <v>47528</v>
      </c>
      <c r="F2" s="12">
        <v>51452</v>
      </c>
      <c r="G2" s="12">
        <v>53328</v>
      </c>
      <c r="H2" s="12">
        <v>52330</v>
      </c>
      <c r="I2" s="12">
        <v>52319</v>
      </c>
      <c r="J2" s="12">
        <v>50405</v>
      </c>
      <c r="K2" s="12">
        <v>52357</v>
      </c>
      <c r="L2" s="12">
        <v>60941</v>
      </c>
      <c r="M2" s="12">
        <v>59216</v>
      </c>
      <c r="N2" s="12">
        <v>62928</v>
      </c>
    </row>
    <row r="3" spans="1:17" x14ac:dyDescent="0.25">
      <c r="A3" t="s">
        <v>278</v>
      </c>
      <c r="E3" s="12">
        <v>45840</v>
      </c>
      <c r="F3" s="12">
        <v>49132</v>
      </c>
      <c r="G3" s="12">
        <v>50469</v>
      </c>
      <c r="H3" s="12">
        <v>48888</v>
      </c>
      <c r="I3" s="12">
        <v>48627</v>
      </c>
      <c r="J3" s="12">
        <v>46142</v>
      </c>
      <c r="K3" s="12">
        <v>46696</v>
      </c>
      <c r="L3" s="12">
        <v>54180</v>
      </c>
      <c r="M3" s="12">
        <v>51431</v>
      </c>
      <c r="N3" s="12">
        <v>55217</v>
      </c>
    </row>
    <row r="4" spans="1:17" x14ac:dyDescent="0.25">
      <c r="A4" t="s">
        <v>279</v>
      </c>
      <c r="E4" s="12">
        <v>37512</v>
      </c>
      <c r="F4" s="12">
        <v>39882</v>
      </c>
      <c r="G4" s="12">
        <v>41164</v>
      </c>
      <c r="H4" s="12">
        <v>39838</v>
      </c>
      <c r="I4" s="12">
        <v>39768</v>
      </c>
      <c r="J4" s="12">
        <v>37949</v>
      </c>
      <c r="K4" s="12">
        <v>38343</v>
      </c>
      <c r="L4" s="12">
        <v>44530</v>
      </c>
      <c r="M4" s="12">
        <v>40793</v>
      </c>
      <c r="N4" s="12">
        <v>44422</v>
      </c>
      <c r="O4" s="12"/>
      <c r="P4" s="12"/>
      <c r="Q4" s="12"/>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K31" sqref="K31"/>
    </sheetView>
  </sheetViews>
  <sheetFormatPr defaultRowHeight="15" x14ac:dyDescent="0.25"/>
  <cols>
    <col min="1" max="1" width="20.140625" customWidth="1"/>
  </cols>
  <sheetData>
    <row r="1" spans="1:11" x14ac:dyDescent="0.25">
      <c r="B1" s="103" t="s">
        <v>128</v>
      </c>
      <c r="C1" s="103" t="s">
        <v>129</v>
      </c>
      <c r="D1" s="103" t="s">
        <v>130</v>
      </c>
      <c r="E1" s="103" t="s">
        <v>131</v>
      </c>
      <c r="F1" s="103" t="s">
        <v>132</v>
      </c>
      <c r="G1" s="103" t="s">
        <v>133</v>
      </c>
      <c r="H1" s="103" t="s">
        <v>134</v>
      </c>
      <c r="I1" s="103" t="s">
        <v>135</v>
      </c>
      <c r="J1" s="103" t="s">
        <v>136</v>
      </c>
      <c r="K1" s="103" t="s">
        <v>137</v>
      </c>
    </row>
    <row r="2" spans="1:11" x14ac:dyDescent="0.25">
      <c r="A2" t="s">
        <v>280</v>
      </c>
      <c r="B2" s="12">
        <v>24715</v>
      </c>
      <c r="C2" s="12">
        <v>27183</v>
      </c>
      <c r="D2" s="12">
        <v>28058</v>
      </c>
      <c r="E2" s="12">
        <v>27518</v>
      </c>
      <c r="F2" s="12">
        <v>26893</v>
      </c>
      <c r="G2" s="12">
        <v>28472</v>
      </c>
      <c r="H2" s="12">
        <v>31878</v>
      </c>
      <c r="I2" s="12">
        <v>37369</v>
      </c>
      <c r="J2" s="12">
        <v>40787</v>
      </c>
      <c r="K2" s="12">
        <v>42935</v>
      </c>
    </row>
    <row r="3" spans="1:11" x14ac:dyDescent="0.25">
      <c r="A3" t="s">
        <v>281</v>
      </c>
      <c r="B3" s="12">
        <v>28391</v>
      </c>
      <c r="C3" s="12">
        <v>30479</v>
      </c>
      <c r="D3" s="12">
        <v>31511</v>
      </c>
      <c r="E3" s="12">
        <v>31031</v>
      </c>
      <c r="F3" s="12">
        <v>31608</v>
      </c>
      <c r="G3" s="12">
        <v>29138</v>
      </c>
      <c r="H3" s="12">
        <v>28665</v>
      </c>
      <c r="I3" s="12">
        <v>33536</v>
      </c>
      <c r="J3" s="12">
        <v>28573</v>
      </c>
      <c r="K3" s="12">
        <v>30519</v>
      </c>
    </row>
    <row r="4" spans="1:11" x14ac:dyDescent="0.25">
      <c r="A4" t="s">
        <v>282</v>
      </c>
      <c r="B4" s="12"/>
      <c r="C4" s="12"/>
      <c r="D4" s="12"/>
      <c r="E4" s="12"/>
      <c r="F4" s="12">
        <v>175</v>
      </c>
      <c r="G4" s="12">
        <v>315</v>
      </c>
      <c r="H4" s="12">
        <v>575</v>
      </c>
      <c r="I4" s="12">
        <v>654</v>
      </c>
      <c r="J4" s="12">
        <v>712</v>
      </c>
      <c r="K4" s="12">
        <v>929</v>
      </c>
    </row>
    <row r="5" spans="1:11" x14ac:dyDescent="0.25">
      <c r="B5" s="12"/>
      <c r="C5" s="12"/>
      <c r="D5" s="12"/>
      <c r="E5" s="12"/>
      <c r="F5" s="12"/>
      <c r="G5" s="12"/>
      <c r="H5" s="12"/>
      <c r="I5" s="12"/>
      <c r="J5" s="12"/>
      <c r="K5" s="12"/>
    </row>
    <row r="6" spans="1:11" x14ac:dyDescent="0.25">
      <c r="B6" s="12"/>
      <c r="C6" s="12"/>
      <c r="D6" s="12"/>
      <c r="E6" s="12"/>
      <c r="F6" s="12"/>
      <c r="G6" s="12"/>
      <c r="H6" s="12"/>
      <c r="I6" s="12"/>
      <c r="J6" s="12"/>
      <c r="K6" s="12"/>
    </row>
    <row r="7" spans="1:11" x14ac:dyDescent="0.25">
      <c r="A7" s="101"/>
      <c r="B7" s="102"/>
      <c r="C7" s="102"/>
      <c r="D7" s="102"/>
      <c r="E7" s="102"/>
      <c r="F7" s="102"/>
      <c r="G7" s="102"/>
      <c r="H7" s="102"/>
      <c r="I7" s="102"/>
      <c r="J7" s="102"/>
      <c r="K7" s="102"/>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activeCell="K27" sqref="K27"/>
    </sheetView>
  </sheetViews>
  <sheetFormatPr defaultRowHeight="15" x14ac:dyDescent="0.25"/>
  <cols>
    <col min="1" max="1" width="24.42578125" bestFit="1" customWidth="1"/>
  </cols>
  <sheetData>
    <row r="1" spans="1:13" x14ac:dyDescent="0.25">
      <c r="A1" s="101"/>
      <c r="B1" s="82" t="s">
        <v>128</v>
      </c>
      <c r="C1" s="82" t="s">
        <v>129</v>
      </c>
      <c r="D1" s="82" t="s">
        <v>130</v>
      </c>
      <c r="E1" s="82" t="s">
        <v>131</v>
      </c>
      <c r="F1" s="82" t="s">
        <v>132</v>
      </c>
      <c r="G1" s="82" t="s">
        <v>133</v>
      </c>
      <c r="H1" s="82" t="s">
        <v>134</v>
      </c>
      <c r="I1" s="82" t="s">
        <v>135</v>
      </c>
      <c r="J1" s="82" t="s">
        <v>136</v>
      </c>
      <c r="K1" s="82" t="s">
        <v>137</v>
      </c>
      <c r="L1" s="101"/>
      <c r="M1" s="101"/>
    </row>
    <row r="2" spans="1:13" x14ac:dyDescent="0.25">
      <c r="A2" t="s">
        <v>284</v>
      </c>
      <c r="B2" s="12">
        <v>12629</v>
      </c>
      <c r="C2" s="12">
        <v>13453</v>
      </c>
      <c r="D2" s="12">
        <v>13870</v>
      </c>
      <c r="E2" s="12">
        <v>13765</v>
      </c>
      <c r="F2" s="12">
        <v>13783</v>
      </c>
      <c r="G2" s="12">
        <v>15102</v>
      </c>
      <c r="H2" s="12">
        <v>16870</v>
      </c>
      <c r="I2" s="12">
        <v>20286</v>
      </c>
      <c r="J2" s="12">
        <v>23064</v>
      </c>
      <c r="K2" s="12">
        <v>25317</v>
      </c>
      <c r="L2" s="12"/>
    </row>
    <row r="3" spans="1:13" x14ac:dyDescent="0.25">
      <c r="A3" t="s">
        <v>285</v>
      </c>
      <c r="B3" s="12"/>
      <c r="C3" s="12"/>
      <c r="D3" s="12"/>
      <c r="E3" s="12"/>
      <c r="F3" s="12">
        <v>341</v>
      </c>
      <c r="G3" s="12">
        <v>1392</v>
      </c>
      <c r="H3" s="12">
        <v>3887</v>
      </c>
      <c r="I3" s="12">
        <v>5814</v>
      </c>
      <c r="J3" s="12">
        <v>7370</v>
      </c>
      <c r="K3" s="12">
        <v>8785</v>
      </c>
      <c r="L3" s="12"/>
    </row>
    <row r="4" spans="1:13" x14ac:dyDescent="0.25">
      <c r="A4" t="s">
        <v>286</v>
      </c>
      <c r="B4" s="12"/>
      <c r="C4" s="12"/>
      <c r="D4" s="12"/>
      <c r="E4" s="12"/>
      <c r="F4" s="12">
        <v>239</v>
      </c>
      <c r="G4" s="12">
        <v>2348</v>
      </c>
      <c r="H4" s="12">
        <v>3611</v>
      </c>
      <c r="I4" s="12">
        <v>4760</v>
      </c>
      <c r="J4" s="12">
        <v>5529</v>
      </c>
      <c r="K4" s="12">
        <v>5245</v>
      </c>
      <c r="L4" s="12"/>
    </row>
    <row r="5" spans="1:13" x14ac:dyDescent="0.25">
      <c r="A5" t="s">
        <v>287</v>
      </c>
      <c r="B5" s="12">
        <v>10928</v>
      </c>
      <c r="C5" s="12">
        <v>12425</v>
      </c>
      <c r="D5" s="12">
        <v>12946</v>
      </c>
      <c r="E5" s="12">
        <v>12448</v>
      </c>
      <c r="F5" s="12">
        <v>11348</v>
      </c>
      <c r="G5" s="12">
        <v>8404</v>
      </c>
      <c r="H5" s="12">
        <v>6116</v>
      </c>
      <c r="I5" s="12">
        <v>4923</v>
      </c>
      <c r="J5" s="12">
        <v>3025</v>
      </c>
      <c r="K5" s="12">
        <v>1768</v>
      </c>
      <c r="L5" s="12"/>
    </row>
    <row r="6" spans="1:13" x14ac:dyDescent="0.25">
      <c r="A6" t="s">
        <v>288</v>
      </c>
      <c r="B6" s="12">
        <v>1158</v>
      </c>
      <c r="C6" s="12">
        <v>1305</v>
      </c>
      <c r="D6" s="12">
        <v>1242</v>
      </c>
      <c r="E6" s="12">
        <v>1305</v>
      </c>
      <c r="F6" s="12">
        <v>1182</v>
      </c>
      <c r="G6" s="12">
        <v>1226</v>
      </c>
      <c r="H6" s="12">
        <v>1394</v>
      </c>
      <c r="I6" s="12">
        <v>1586</v>
      </c>
      <c r="J6" s="12">
        <v>1799</v>
      </c>
      <c r="K6" s="12">
        <v>1820</v>
      </c>
      <c r="L6" s="12"/>
    </row>
    <row r="7" spans="1:13" x14ac:dyDescent="0.25">
      <c r="L7" s="12"/>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D3" sqref="D3"/>
    </sheetView>
  </sheetViews>
  <sheetFormatPr defaultRowHeight="15" x14ac:dyDescent="0.25"/>
  <cols>
    <col min="1" max="1" width="29.28515625" bestFit="1" customWidth="1"/>
    <col min="2" max="3" width="7.85546875" bestFit="1" customWidth="1"/>
    <col min="4" max="4" width="10.5703125" bestFit="1" customWidth="1"/>
    <col min="5" max="5" width="7.85546875" bestFit="1" customWidth="1"/>
  </cols>
  <sheetData>
    <row r="1" spans="1:5" x14ac:dyDescent="0.25">
      <c r="A1" s="104" t="s">
        <v>289</v>
      </c>
      <c r="B1" s="107" t="s">
        <v>136</v>
      </c>
      <c r="C1" s="106" t="s">
        <v>137</v>
      </c>
      <c r="D1" s="106" t="s">
        <v>255</v>
      </c>
      <c r="E1" s="106" t="s">
        <v>256</v>
      </c>
    </row>
    <row r="2" spans="1:5" x14ac:dyDescent="0.25">
      <c r="A2" s="104" t="s">
        <v>290</v>
      </c>
      <c r="B2" s="105">
        <v>6500</v>
      </c>
      <c r="C2" s="105">
        <v>8250</v>
      </c>
      <c r="D2" s="105">
        <v>1700</v>
      </c>
      <c r="E2" s="106">
        <v>26</v>
      </c>
    </row>
    <row r="3" spans="1:5" x14ac:dyDescent="0.25">
      <c r="A3" s="104" t="s">
        <v>32</v>
      </c>
      <c r="B3" s="105">
        <v>3920</v>
      </c>
      <c r="C3" s="105">
        <v>3830</v>
      </c>
      <c r="D3" s="106" t="s">
        <v>291</v>
      </c>
      <c r="E3" s="106" t="s">
        <v>292</v>
      </c>
    </row>
    <row r="4" spans="1:5" x14ac:dyDescent="0.25">
      <c r="A4" s="104" t="s">
        <v>33</v>
      </c>
      <c r="B4" s="105">
        <v>3050</v>
      </c>
      <c r="C4" s="105">
        <v>3340</v>
      </c>
      <c r="D4" s="106">
        <v>300</v>
      </c>
      <c r="E4" s="106">
        <v>10</v>
      </c>
    </row>
    <row r="5" spans="1:5" x14ac:dyDescent="0.25">
      <c r="A5" s="104" t="s">
        <v>30</v>
      </c>
      <c r="B5" s="105">
        <v>2440</v>
      </c>
      <c r="C5" s="105">
        <v>2370</v>
      </c>
      <c r="D5" s="106" t="s">
        <v>293</v>
      </c>
      <c r="E5" s="106" t="s">
        <v>294</v>
      </c>
    </row>
    <row r="6" spans="1:5" x14ac:dyDescent="0.25">
      <c r="A6" s="104" t="s">
        <v>28</v>
      </c>
      <c r="B6" s="105">
        <v>1930</v>
      </c>
      <c r="C6" s="105">
        <v>2170</v>
      </c>
      <c r="D6" s="106">
        <v>250</v>
      </c>
      <c r="E6" s="106">
        <v>13</v>
      </c>
    </row>
    <row r="7" spans="1:5" x14ac:dyDescent="0.25">
      <c r="A7" s="104" t="s">
        <v>24</v>
      </c>
      <c r="B7" s="105">
        <v>2050</v>
      </c>
      <c r="C7" s="105">
        <v>1940</v>
      </c>
      <c r="D7" s="106" t="s">
        <v>295</v>
      </c>
      <c r="E7" s="106" t="s">
        <v>296</v>
      </c>
    </row>
    <row r="8" spans="1:5" x14ac:dyDescent="0.25">
      <c r="A8" s="104" t="s">
        <v>31</v>
      </c>
      <c r="B8" s="105">
        <v>1390</v>
      </c>
      <c r="C8" s="105">
        <v>1280</v>
      </c>
      <c r="D8" s="106" t="s">
        <v>297</v>
      </c>
      <c r="E8" s="106" t="s">
        <v>298</v>
      </c>
    </row>
    <row r="9" spans="1:5" x14ac:dyDescent="0.25">
      <c r="A9" s="104" t="s">
        <v>22</v>
      </c>
      <c r="B9" s="106">
        <v>720</v>
      </c>
      <c r="C9" s="105">
        <v>1050</v>
      </c>
      <c r="D9" s="106">
        <v>330</v>
      </c>
      <c r="E9" s="106">
        <v>46</v>
      </c>
    </row>
    <row r="10" spans="1:5" x14ac:dyDescent="0.25">
      <c r="A10" s="104" t="s">
        <v>26</v>
      </c>
      <c r="B10" s="105">
        <v>1050</v>
      </c>
      <c r="C10" s="105">
        <v>1040</v>
      </c>
      <c r="D10" s="106" t="s">
        <v>299</v>
      </c>
      <c r="E10" s="106" t="s">
        <v>300</v>
      </c>
    </row>
    <row r="11" spans="1:5" x14ac:dyDescent="0.25">
      <c r="A11" s="104" t="s">
        <v>17</v>
      </c>
      <c r="B11" s="105">
        <v>28570</v>
      </c>
      <c r="C11" s="105">
        <v>30520</v>
      </c>
      <c r="D11" s="105">
        <v>1950</v>
      </c>
      <c r="E11" s="106">
        <v>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
  <sheetViews>
    <sheetView workbookViewId="0">
      <selection activeCell="H3" sqref="H3"/>
    </sheetView>
  </sheetViews>
  <sheetFormatPr defaultRowHeight="15" x14ac:dyDescent="0.25"/>
  <cols>
    <col min="1" max="1" width="20.42578125" customWidth="1"/>
  </cols>
  <sheetData>
    <row r="2" spans="1:12" x14ac:dyDescent="0.25">
      <c r="A2" s="7"/>
      <c r="B2" s="8">
        <v>-19</v>
      </c>
      <c r="C2" s="8">
        <v>20</v>
      </c>
      <c r="D2" s="8">
        <v>21</v>
      </c>
      <c r="E2" s="8">
        <v>22</v>
      </c>
      <c r="F2" s="8">
        <v>23</v>
      </c>
      <c r="G2" s="8">
        <v>24</v>
      </c>
      <c r="H2" s="9" t="s">
        <v>34</v>
      </c>
      <c r="I2" s="9" t="s">
        <v>35</v>
      </c>
      <c r="J2" s="9" t="s">
        <v>36</v>
      </c>
      <c r="K2" s="8" t="s">
        <v>37</v>
      </c>
      <c r="L2" s="8"/>
    </row>
    <row r="3" spans="1:12" x14ac:dyDescent="0.25">
      <c r="A3" s="10" t="s">
        <v>38</v>
      </c>
      <c r="B3" s="171">
        <v>0.25413402959094866</v>
      </c>
      <c r="C3" s="171">
        <v>0.19448905417969742</v>
      </c>
      <c r="D3" s="171">
        <v>0.15563470861778966</v>
      </c>
      <c r="E3" s="171">
        <v>0.13832403575070482</v>
      </c>
      <c r="F3" s="171">
        <v>0.14022755272121168</v>
      </c>
      <c r="G3" s="171">
        <v>0.12551648149848499</v>
      </c>
      <c r="H3" s="171">
        <v>0.11111892043857183</v>
      </c>
      <c r="I3" s="171">
        <v>9.3297631997322397E-2</v>
      </c>
      <c r="J3" s="171">
        <v>7.4556689951638902E-2</v>
      </c>
      <c r="K3" s="171">
        <v>5.5291319857312726E-2</v>
      </c>
      <c r="L3" s="171"/>
    </row>
    <row r="4" spans="1:12" x14ac:dyDescent="0.25">
      <c r="A4" s="10" t="s">
        <v>39</v>
      </c>
      <c r="B4" s="171">
        <v>0.18734627464335718</v>
      </c>
      <c r="C4" s="171">
        <v>0.18362775758600289</v>
      </c>
      <c r="D4" s="171">
        <v>0.1835361630553082</v>
      </c>
      <c r="E4" s="171">
        <v>0.18445204246895808</v>
      </c>
      <c r="F4" s="171">
        <v>0.19052105225016305</v>
      </c>
      <c r="G4" s="171">
        <v>0.20126710127628317</v>
      </c>
      <c r="H4" s="171">
        <v>0.24718864211414113</v>
      </c>
      <c r="I4" s="171">
        <v>0.32591414944356123</v>
      </c>
      <c r="J4" s="171">
        <v>0.36123052122514776</v>
      </c>
      <c r="K4" s="171">
        <v>0.36969877130400319</v>
      </c>
      <c r="L4" s="171"/>
    </row>
    <row r="5" spans="1:12" x14ac:dyDescent="0.25">
      <c r="A5" s="10" t="s">
        <v>40</v>
      </c>
      <c r="B5" s="171">
        <v>0.31789457751541983</v>
      </c>
      <c r="C5" s="171">
        <v>0.34363113853435889</v>
      </c>
      <c r="D5" s="171">
        <v>0.36257049569605226</v>
      </c>
      <c r="E5" s="171">
        <v>0.35216843620658628</v>
      </c>
      <c r="F5" s="171">
        <v>0.34473512573374882</v>
      </c>
      <c r="G5" s="171">
        <v>0.34230098246258378</v>
      </c>
      <c r="H5" s="171">
        <v>0.30759769468653358</v>
      </c>
      <c r="I5" s="171">
        <v>0.25169441887708144</v>
      </c>
      <c r="J5" s="171">
        <v>0.21413218699623859</v>
      </c>
      <c r="K5" s="171">
        <v>0.17528735632183909</v>
      </c>
      <c r="L5" s="171"/>
    </row>
    <row r="6" spans="1:12" x14ac:dyDescent="0.25">
      <c r="A6" s="10" t="s">
        <v>41</v>
      </c>
      <c r="B6" s="171">
        <v>5.2484201763348094E-2</v>
      </c>
      <c r="C6" s="171">
        <v>7.6832051390415018E-2</v>
      </c>
      <c r="D6" s="171">
        <v>8.4941129909963387E-2</v>
      </c>
      <c r="E6" s="171">
        <v>8.8117089556715253E-2</v>
      </c>
      <c r="F6" s="171">
        <v>8.5875788100587006E-2</v>
      </c>
      <c r="G6" s="171">
        <v>8.630979708015793E-2</v>
      </c>
      <c r="H6" s="171">
        <v>9.6007871802080411E-2</v>
      </c>
      <c r="I6" s="171">
        <v>0.14283323571249268</v>
      </c>
      <c r="J6" s="171">
        <v>0.19331004836109619</v>
      </c>
      <c r="K6" s="171">
        <v>0.26922314704716604</v>
      </c>
      <c r="L6" s="171"/>
    </row>
    <row r="7" spans="1:12" x14ac:dyDescent="0.25">
      <c r="A7" s="10" t="s">
        <v>42</v>
      </c>
      <c r="B7" s="171">
        <v>5.9030536950845723E-2</v>
      </c>
      <c r="C7" s="171">
        <v>6.0561237427098298E-2</v>
      </c>
      <c r="D7" s="171">
        <v>6.4262392401306032E-2</v>
      </c>
      <c r="E7" s="171">
        <v>7.114150320916561E-2</v>
      </c>
      <c r="F7" s="171">
        <v>7.2179143416189584E-2</v>
      </c>
      <c r="G7" s="171">
        <v>7.0792397392342304E-2</v>
      </c>
      <c r="H7" s="171">
        <v>7.6925780151813325E-2</v>
      </c>
      <c r="I7" s="171">
        <v>7.2629905447242904E-2</v>
      </c>
      <c r="J7" s="171">
        <v>6.2197743148844707E-2</v>
      </c>
      <c r="K7" s="171">
        <v>4.0130796670630201E-2</v>
      </c>
      <c r="L7" s="171"/>
    </row>
    <row r="8" spans="1:12" x14ac:dyDescent="0.25">
      <c r="A8" s="11" t="s">
        <v>43</v>
      </c>
      <c r="B8" s="171">
        <v>4.2002497445794075E-2</v>
      </c>
      <c r="C8" s="171">
        <v>5.3334460316118673E-2</v>
      </c>
      <c r="D8" s="171">
        <v>6.1442564559216387E-2</v>
      </c>
      <c r="E8" s="171">
        <v>7.5460380301121704E-2</v>
      </c>
      <c r="F8" s="171">
        <v>7.804913399521704E-2</v>
      </c>
      <c r="G8" s="171">
        <v>8.364704802130199E-2</v>
      </c>
      <c r="H8" s="171">
        <v>8.8311779589541742E-2</v>
      </c>
      <c r="I8" s="171">
        <v>6.2588904694167849E-2</v>
      </c>
      <c r="J8" s="171">
        <v>4.9704459967759268E-2</v>
      </c>
      <c r="K8" s="171">
        <v>5.2615933412604045E-2</v>
      </c>
      <c r="L8" s="171"/>
    </row>
    <row r="9" spans="1:12" x14ac:dyDescent="0.25">
      <c r="A9" s="11" t="s">
        <v>44</v>
      </c>
      <c r="B9" s="171">
        <v>8.7107882090286443E-2</v>
      </c>
      <c r="C9" s="171">
        <v>8.7524300566308846E-2</v>
      </c>
      <c r="D9" s="171">
        <v>8.7612545760364105E-2</v>
      </c>
      <c r="E9" s="171">
        <v>9.0336512506748248E-2</v>
      </c>
      <c r="F9" s="171">
        <v>8.8412203782882823E-2</v>
      </c>
      <c r="G9" s="171">
        <v>9.0166192268845841E-2</v>
      </c>
      <c r="H9" s="171">
        <v>7.2849311217317969E-2</v>
      </c>
      <c r="I9" s="171">
        <v>5.1041753828131538E-2</v>
      </c>
      <c r="J9" s="171">
        <v>4.4868350349274583E-2</v>
      </c>
      <c r="K9" s="171">
        <v>3.7752675386444709E-2</v>
      </c>
      <c r="L9" s="171"/>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6"/>
  <sheetViews>
    <sheetView workbookViewId="0">
      <selection activeCell="M35" sqref="M35"/>
    </sheetView>
  </sheetViews>
  <sheetFormatPr defaultRowHeight="15" x14ac:dyDescent="0.25"/>
  <sheetData>
    <row r="2" spans="1:23" x14ac:dyDescent="0.25">
      <c r="B2" t="s">
        <v>116</v>
      </c>
      <c r="C2" t="s">
        <v>117</v>
      </c>
      <c r="D2" t="s">
        <v>118</v>
      </c>
      <c r="E2" t="s">
        <v>119</v>
      </c>
      <c r="F2" t="s">
        <v>120</v>
      </c>
      <c r="G2" t="s">
        <v>121</v>
      </c>
      <c r="H2" t="s">
        <v>122</v>
      </c>
      <c r="I2" t="s">
        <v>123</v>
      </c>
      <c r="J2" t="s">
        <v>124</v>
      </c>
      <c r="K2" t="s">
        <v>125</v>
      </c>
      <c r="L2" t="s">
        <v>126</v>
      </c>
      <c r="M2" t="s">
        <v>127</v>
      </c>
      <c r="N2" t="s">
        <v>128</v>
      </c>
      <c r="O2" t="s">
        <v>129</v>
      </c>
      <c r="P2" t="s">
        <v>130</v>
      </c>
      <c r="Q2" t="s">
        <v>131</v>
      </c>
      <c r="R2" t="s">
        <v>132</v>
      </c>
      <c r="S2" t="s">
        <v>133</v>
      </c>
      <c r="T2" t="s">
        <v>134</v>
      </c>
      <c r="U2" t="s">
        <v>135</v>
      </c>
      <c r="V2" t="s">
        <v>136</v>
      </c>
      <c r="W2" t="s">
        <v>137</v>
      </c>
    </row>
    <row r="3" spans="1:23" x14ac:dyDescent="0.25">
      <c r="A3" t="s">
        <v>301</v>
      </c>
      <c r="B3">
        <v>14028</v>
      </c>
      <c r="C3">
        <v>14305</v>
      </c>
      <c r="D3">
        <v>13437</v>
      </c>
      <c r="E3">
        <v>10339</v>
      </c>
      <c r="F3">
        <v>4564</v>
      </c>
      <c r="G3">
        <v>3396</v>
      </c>
      <c r="H3">
        <v>2686</v>
      </c>
      <c r="I3">
        <v>2446</v>
      </c>
      <c r="J3">
        <v>2424</v>
      </c>
      <c r="K3">
        <v>2046</v>
      </c>
      <c r="L3">
        <v>2000</v>
      </c>
      <c r="M3">
        <v>2274</v>
      </c>
      <c r="N3">
        <v>1937</v>
      </c>
      <c r="O3">
        <v>1729</v>
      </c>
      <c r="P3">
        <v>1742</v>
      </c>
      <c r="Q3">
        <v>1794</v>
      </c>
      <c r="R3">
        <v>1739</v>
      </c>
      <c r="S3">
        <v>1725</v>
      </c>
      <c r="T3">
        <v>1750</v>
      </c>
      <c r="U3">
        <v>1950</v>
      </c>
      <c r="V3">
        <v>2049</v>
      </c>
      <c r="W3">
        <v>2140</v>
      </c>
    </row>
    <row r="4" spans="1:23" x14ac:dyDescent="0.25">
      <c r="A4" t="s">
        <v>302</v>
      </c>
      <c r="B4">
        <v>10646</v>
      </c>
      <c r="C4">
        <v>11673</v>
      </c>
      <c r="D4">
        <v>12032</v>
      </c>
      <c r="E4">
        <v>13372</v>
      </c>
      <c r="F4">
        <v>16399</v>
      </c>
      <c r="G4">
        <v>18884</v>
      </c>
      <c r="H4">
        <v>18522</v>
      </c>
      <c r="I4">
        <v>19846</v>
      </c>
      <c r="J4">
        <v>20616</v>
      </c>
      <c r="K4">
        <v>20801</v>
      </c>
      <c r="L4">
        <v>22630</v>
      </c>
      <c r="M4">
        <v>25012</v>
      </c>
      <c r="N4">
        <v>26914</v>
      </c>
      <c r="O4">
        <v>29849</v>
      </c>
      <c r="P4">
        <v>30754</v>
      </c>
      <c r="Q4">
        <v>30095</v>
      </c>
      <c r="R4">
        <v>29199</v>
      </c>
      <c r="S4">
        <v>30782</v>
      </c>
      <c r="T4">
        <v>32662</v>
      </c>
      <c r="U4">
        <v>38562</v>
      </c>
      <c r="V4">
        <v>38553</v>
      </c>
      <c r="W4">
        <v>42010</v>
      </c>
    </row>
    <row r="5" spans="1:23" x14ac:dyDescent="0.25">
      <c r="A5" t="s">
        <v>303</v>
      </c>
      <c r="B5">
        <v>6013</v>
      </c>
      <c r="C5">
        <v>6395</v>
      </c>
      <c r="D5">
        <v>7264</v>
      </c>
      <c r="E5">
        <v>9437</v>
      </c>
      <c r="F5">
        <v>10068</v>
      </c>
      <c r="G5">
        <v>11628</v>
      </c>
      <c r="H5">
        <v>12675</v>
      </c>
      <c r="I5">
        <v>13759</v>
      </c>
      <c r="J5">
        <v>15532</v>
      </c>
      <c r="K5">
        <v>16075</v>
      </c>
      <c r="L5">
        <v>17809</v>
      </c>
      <c r="M5">
        <v>19821</v>
      </c>
      <c r="N5">
        <v>22545</v>
      </c>
      <c r="O5">
        <v>24282</v>
      </c>
      <c r="P5">
        <v>25042</v>
      </c>
      <c r="Q5">
        <v>24633</v>
      </c>
      <c r="R5">
        <v>24982</v>
      </c>
      <c r="S5">
        <v>21249</v>
      </c>
      <c r="T5">
        <v>19427</v>
      </c>
      <c r="U5">
        <v>21018</v>
      </c>
      <c r="V5">
        <v>17154</v>
      </c>
      <c r="W5">
        <v>15516</v>
      </c>
    </row>
    <row r="6" spans="1:23" x14ac:dyDescent="0.25">
      <c r="A6" t="s">
        <v>304</v>
      </c>
      <c r="B6">
        <v>1433</v>
      </c>
      <c r="C6">
        <v>1370</v>
      </c>
      <c r="D6">
        <v>1344</v>
      </c>
      <c r="E6">
        <v>1269</v>
      </c>
      <c r="F6">
        <v>1305</v>
      </c>
      <c r="G6">
        <v>1538</v>
      </c>
      <c r="H6">
        <v>1494</v>
      </c>
      <c r="I6">
        <v>1624</v>
      </c>
      <c r="J6">
        <v>1585</v>
      </c>
      <c r="K6">
        <v>1585</v>
      </c>
      <c r="L6">
        <v>1486</v>
      </c>
      <c r="M6">
        <v>1731</v>
      </c>
      <c r="N6">
        <v>1724</v>
      </c>
      <c r="O6">
        <v>1813</v>
      </c>
      <c r="P6">
        <v>2040</v>
      </c>
      <c r="Q6">
        <v>2041</v>
      </c>
      <c r="R6">
        <v>2769</v>
      </c>
      <c r="S6">
        <v>4174</v>
      </c>
      <c r="T6">
        <v>7287</v>
      </c>
      <c r="U6">
        <v>10032</v>
      </c>
      <c r="V6">
        <v>12320</v>
      </c>
      <c r="W6">
        <v>14719</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
  <sheetViews>
    <sheetView workbookViewId="0">
      <selection activeCell="K28" sqref="K28"/>
    </sheetView>
  </sheetViews>
  <sheetFormatPr defaultRowHeight="15" x14ac:dyDescent="0.25"/>
  <cols>
    <col min="1" max="1" width="28.28515625" bestFit="1" customWidth="1"/>
  </cols>
  <sheetData>
    <row r="1" spans="1:42" x14ac:dyDescent="0.25">
      <c r="A1" s="101" t="s">
        <v>15</v>
      </c>
    </row>
    <row r="2" spans="1:42" x14ac:dyDescent="0.25">
      <c r="A2" s="101"/>
      <c r="B2" s="101">
        <v>1948</v>
      </c>
      <c r="C2" s="101">
        <v>1949</v>
      </c>
      <c r="D2" s="101">
        <v>1950</v>
      </c>
      <c r="E2" s="101">
        <v>1951</v>
      </c>
      <c r="F2" s="101">
        <v>1952</v>
      </c>
      <c r="G2" s="101">
        <v>1953</v>
      </c>
      <c r="H2" s="101">
        <v>1954</v>
      </c>
      <c r="I2" s="101">
        <v>1955</v>
      </c>
      <c r="J2" s="101">
        <v>1956</v>
      </c>
      <c r="K2" s="101">
        <v>1957</v>
      </c>
      <c r="L2" s="101">
        <v>1958</v>
      </c>
      <c r="M2" s="101">
        <v>1959</v>
      </c>
      <c r="N2" s="101">
        <v>1960</v>
      </c>
      <c r="O2" s="101">
        <v>1961</v>
      </c>
      <c r="P2" s="101">
        <v>1962</v>
      </c>
      <c r="Q2" s="101">
        <v>1963</v>
      </c>
      <c r="R2" s="101">
        <v>1964</v>
      </c>
      <c r="S2" s="101">
        <v>1965</v>
      </c>
      <c r="T2" s="101">
        <v>1966</v>
      </c>
      <c r="U2" s="101">
        <v>1967</v>
      </c>
      <c r="V2" s="101">
        <v>1968</v>
      </c>
      <c r="W2" s="101">
        <v>1969</v>
      </c>
      <c r="X2" s="101">
        <v>1970</v>
      </c>
      <c r="Y2" s="101">
        <v>1971</v>
      </c>
      <c r="Z2" s="101">
        <v>1972</v>
      </c>
      <c r="AA2" s="101">
        <v>1973</v>
      </c>
      <c r="AB2" s="101">
        <v>1974</v>
      </c>
      <c r="AC2" s="101">
        <v>1975</v>
      </c>
      <c r="AD2" s="101">
        <v>1976</v>
      </c>
      <c r="AE2" s="101">
        <v>1977</v>
      </c>
      <c r="AF2" s="101">
        <v>1978</v>
      </c>
      <c r="AG2" s="101">
        <v>1979</v>
      </c>
      <c r="AH2" s="101">
        <v>1980</v>
      </c>
      <c r="AI2" s="101">
        <v>1981</v>
      </c>
      <c r="AJ2" s="101">
        <v>1982</v>
      </c>
      <c r="AK2" s="101">
        <v>1983</v>
      </c>
      <c r="AL2" s="101">
        <v>1984</v>
      </c>
      <c r="AM2" s="101">
        <v>1985</v>
      </c>
      <c r="AN2" s="101">
        <v>1986</v>
      </c>
      <c r="AO2" s="101">
        <v>1987</v>
      </c>
      <c r="AP2" s="101">
        <v>1988</v>
      </c>
    </row>
    <row r="3" spans="1:42" x14ac:dyDescent="0.25">
      <c r="A3" t="s">
        <v>305</v>
      </c>
      <c r="B3">
        <v>4.2608749078397645</v>
      </c>
      <c r="C3">
        <v>4.3579267804213728</v>
      </c>
      <c r="D3">
        <v>4.1518627550502485</v>
      </c>
      <c r="E3">
        <v>3.3639197590658516</v>
      </c>
      <c r="F3">
        <v>3.0031139494379055</v>
      </c>
      <c r="G3">
        <v>3.4770979605483117</v>
      </c>
      <c r="H3">
        <v>4.2394604323086149</v>
      </c>
      <c r="I3">
        <v>4.9159536271234883</v>
      </c>
      <c r="J3">
        <v>5.0166684589740838</v>
      </c>
      <c r="K3">
        <v>4.9112013306386713</v>
      </c>
      <c r="L3">
        <v>4.4935529689546403</v>
      </c>
      <c r="M3">
        <v>3.8685833147611621</v>
      </c>
      <c r="N3">
        <v>3.6675829348194453</v>
      </c>
      <c r="O3">
        <v>3.9674881235154391</v>
      </c>
      <c r="P3">
        <v>3.7982013281942706</v>
      </c>
      <c r="Q3">
        <v>4.02496585348986</v>
      </c>
      <c r="R3">
        <v>3.8335331608506342</v>
      </c>
      <c r="S3">
        <v>3.7853196527229676</v>
      </c>
      <c r="T3">
        <v>3.7716164522145998</v>
      </c>
      <c r="U3">
        <v>3.9313452871799792</v>
      </c>
      <c r="V3">
        <v>4.0910845233500579</v>
      </c>
      <c r="W3">
        <v>4.9427982160799591</v>
      </c>
      <c r="X3">
        <v>5.7607320497045107</v>
      </c>
      <c r="Y3">
        <v>7.1734312348791169</v>
      </c>
      <c r="Z3">
        <v>8.9733723256887785</v>
      </c>
      <c r="AA3">
        <v>10.65913764857611</v>
      </c>
      <c r="AB3">
        <v>12.145252169103667</v>
      </c>
      <c r="AC3">
        <v>12.462149371724902</v>
      </c>
      <c r="AD3">
        <v>12.286728283767626</v>
      </c>
      <c r="AE3">
        <v>11.833278558586425</v>
      </c>
      <c r="AF3">
        <v>10.990605816940908</v>
      </c>
      <c r="AG3">
        <v>11.513257575757576</v>
      </c>
      <c r="AH3">
        <v>11.885436207953342</v>
      </c>
      <c r="AI3">
        <v>11.812891927009774</v>
      </c>
      <c r="AJ3">
        <v>11.882936358854911</v>
      </c>
      <c r="AK3">
        <v>11.605025857401564</v>
      </c>
      <c r="AL3">
        <v>11.308460136098626</v>
      </c>
      <c r="AM3">
        <v>11.313019963139674</v>
      </c>
      <c r="AN3">
        <v>12.210593085949888</v>
      </c>
      <c r="AO3">
        <v>12.583350909356394</v>
      </c>
      <c r="AP3">
        <v>13.507383233810119</v>
      </c>
    </row>
    <row r="4" spans="1:42" x14ac:dyDescent="0.25">
      <c r="A4" t="s">
        <v>306</v>
      </c>
      <c r="B4">
        <v>2.6403907594003444</v>
      </c>
      <c r="C4">
        <v>2.6500040054474079</v>
      </c>
      <c r="D4">
        <v>3.003079213616215</v>
      </c>
      <c r="E4">
        <v>3.8870004755279246</v>
      </c>
      <c r="F4">
        <v>4.6322197005682515</v>
      </c>
      <c r="G4">
        <v>5.0695947491597604</v>
      </c>
      <c r="H4">
        <v>5.5901976112131191</v>
      </c>
      <c r="I4">
        <v>6.0109680070023748</v>
      </c>
      <c r="J4">
        <v>6.2067605835752948</v>
      </c>
      <c r="K4">
        <v>6.0862411246042969</v>
      </c>
      <c r="L4">
        <v>6.0615004334913571</v>
      </c>
      <c r="M4">
        <v>5.814946883589629</v>
      </c>
      <c r="N4">
        <v>5.3526377226343334</v>
      </c>
      <c r="O4">
        <v>5.0382274346793352</v>
      </c>
      <c r="P4">
        <v>4.7445849845285277</v>
      </c>
      <c r="Q4">
        <v>4.9222842718580875</v>
      </c>
      <c r="R4">
        <v>5.2281188868555573</v>
      </c>
      <c r="S4">
        <v>5.4380426203630625</v>
      </c>
      <c r="T4">
        <v>6.3450412569947208</v>
      </c>
      <c r="U4">
        <v>7.2202512225524966</v>
      </c>
      <c r="V4">
        <v>8.1955934421828083</v>
      </c>
      <c r="W4">
        <v>8.6058277071691744</v>
      </c>
      <c r="X4">
        <v>9.5128333997677679</v>
      </c>
      <c r="Y4">
        <v>10.722926218552793</v>
      </c>
      <c r="Z4">
        <v>11.227404101038086</v>
      </c>
      <c r="AA4">
        <v>12.011572379657707</v>
      </c>
      <c r="AB4">
        <v>12.783020498461752</v>
      </c>
      <c r="AC4">
        <v>14.679697557614549</v>
      </c>
      <c r="AD4">
        <v>16.164050786661857</v>
      </c>
      <c r="AE4">
        <v>17.327507877897425</v>
      </c>
      <c r="AF4">
        <v>17.71558571456589</v>
      </c>
      <c r="AG4">
        <v>19.121212121212118</v>
      </c>
      <c r="AH4">
        <v>19.361429447055109</v>
      </c>
      <c r="AI4">
        <v>19.533736323748187</v>
      </c>
      <c r="AJ4">
        <v>19.03599068299647</v>
      </c>
      <c r="AK4">
        <v>18.367156432612063</v>
      </c>
    </row>
    <row r="5" spans="1:42" x14ac:dyDescent="0.25">
      <c r="A5" t="s">
        <v>307</v>
      </c>
      <c r="B5">
        <v>2.3838781027279428</v>
      </c>
      <c r="C5">
        <v>2.8470720179444049</v>
      </c>
      <c r="D5">
        <v>3.0166142185226548</v>
      </c>
      <c r="E5">
        <v>2.8690184751404573</v>
      </c>
      <c r="F5">
        <v>3.0330219383895436</v>
      </c>
      <c r="G5">
        <v>2.8225025955058154</v>
      </c>
      <c r="H5">
        <v>2.2869816568800339</v>
      </c>
      <c r="I5">
        <v>2.1382254693556764</v>
      </c>
      <c r="J5">
        <v>1.8245689500663147</v>
      </c>
      <c r="K5">
        <v>1.7634539373669789</v>
      </c>
      <c r="L5">
        <v>1.8999833982033181</v>
      </c>
      <c r="M5">
        <v>1.8033578485996582</v>
      </c>
      <c r="N5">
        <v>1.9674662047671045</v>
      </c>
      <c r="O5">
        <v>2.360451306413303</v>
      </c>
      <c r="P5">
        <v>2.3813401371622973</v>
      </c>
      <c r="Q5">
        <v>2.6971420667715567</v>
      </c>
      <c r="R5">
        <v>3.058938600366</v>
      </c>
      <c r="S5">
        <v>3.4348855564325191</v>
      </c>
      <c r="T5">
        <v>3.6957415193955292</v>
      </c>
      <c r="U5">
        <v>3.9936714929523465</v>
      </c>
      <c r="V5">
        <v>4.3394358397798367</v>
      </c>
      <c r="W5">
        <v>4.851134340460785</v>
      </c>
      <c r="X5">
        <v>5.1749536403181899</v>
      </c>
      <c r="Y5">
        <v>5.8707090530732415</v>
      </c>
      <c r="Z5">
        <v>6.2541685906315756</v>
      </c>
      <c r="AA5">
        <v>6.4275506291610043</v>
      </c>
      <c r="AB5">
        <v>6.3258322098931856</v>
      </c>
      <c r="AC5">
        <v>6.0760457652626414</v>
      </c>
      <c r="AD5">
        <v>6.226869863923632</v>
      </c>
      <c r="AE5">
        <v>5.9234055715583729</v>
      </c>
      <c r="AF5">
        <v>5.7836003843966353</v>
      </c>
    </row>
    <row r="6" spans="1:42" x14ac:dyDescent="0.25">
      <c r="A6" t="s">
        <v>308</v>
      </c>
      <c r="B6">
        <v>1.7203244040304746</v>
      </c>
      <c r="C6">
        <v>1.5316830890010422</v>
      </c>
      <c r="D6">
        <v>1.3873380029100257</v>
      </c>
      <c r="E6">
        <v>1.273358107751104</v>
      </c>
      <c r="F6">
        <v>1.2367833078235773</v>
      </c>
      <c r="G6">
        <v>1.2018511675377006</v>
      </c>
      <c r="H6">
        <v>1.1653062337520677</v>
      </c>
      <c r="I6">
        <v>1.2432789696504152</v>
      </c>
      <c r="J6">
        <v>1.3209305660106825</v>
      </c>
      <c r="K6">
        <v>1.5917586250067082</v>
      </c>
      <c r="L6">
        <v>1.835420855545923</v>
      </c>
      <c r="M6">
        <v>2.0819404204739627</v>
      </c>
      <c r="N6">
        <v>2.4061452724328802</v>
      </c>
      <c r="O6">
        <v>2.6425178147268404</v>
      </c>
      <c r="P6">
        <v>2.9531512947179852</v>
      </c>
      <c r="Q6">
        <v>3.4803506284686812</v>
      </c>
      <c r="R6">
        <v>3.582697040449295</v>
      </c>
      <c r="S6">
        <v>3.9226519337016565</v>
      </c>
      <c r="T6">
        <v>4.1747020328159081</v>
      </c>
      <c r="U6">
        <v>4.6488957074823389</v>
      </c>
      <c r="V6">
        <v>4.7287433087778794</v>
      </c>
      <c r="W6">
        <v>4.7206895943873519</v>
      </c>
      <c r="X6">
        <v>4.3916049981802772</v>
      </c>
      <c r="Y6">
        <v>4.3971103253421724</v>
      </c>
      <c r="Z6">
        <v>4.2122005027961649</v>
      </c>
      <c r="AA6">
        <v>3.8969639931681108</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
  <sheetViews>
    <sheetView workbookViewId="0">
      <selection activeCell="M25" sqref="M25"/>
    </sheetView>
  </sheetViews>
  <sheetFormatPr defaultRowHeight="15" x14ac:dyDescent="0.25"/>
  <cols>
    <col min="1" max="1" width="28.28515625" bestFit="1" customWidth="1"/>
  </cols>
  <sheetData>
    <row r="1" spans="1:42" x14ac:dyDescent="0.25">
      <c r="A1" s="101" t="s">
        <v>16</v>
      </c>
    </row>
    <row r="2" spans="1:42" x14ac:dyDescent="0.25">
      <c r="A2" s="101"/>
      <c r="B2" s="101">
        <v>1948</v>
      </c>
      <c r="C2" s="101">
        <v>1949</v>
      </c>
      <c r="D2" s="101">
        <v>1950</v>
      </c>
      <c r="E2" s="101">
        <v>1951</v>
      </c>
      <c r="F2" s="101">
        <v>1952</v>
      </c>
      <c r="G2" s="101">
        <v>1953</v>
      </c>
      <c r="H2" s="101">
        <v>1954</v>
      </c>
      <c r="I2" s="101">
        <v>1955</v>
      </c>
      <c r="J2" s="101">
        <v>1956</v>
      </c>
      <c r="K2" s="101">
        <v>1957</v>
      </c>
      <c r="L2" s="101">
        <v>1958</v>
      </c>
      <c r="M2" s="101">
        <v>1959</v>
      </c>
      <c r="N2" s="101">
        <v>1960</v>
      </c>
      <c r="O2" s="101">
        <v>1961</v>
      </c>
      <c r="P2" s="101">
        <v>1962</v>
      </c>
      <c r="Q2" s="101">
        <v>1963</v>
      </c>
      <c r="R2" s="101">
        <v>1964</v>
      </c>
      <c r="S2" s="101">
        <v>1965</v>
      </c>
      <c r="T2" s="101">
        <v>1966</v>
      </c>
      <c r="U2" s="101">
        <v>1967</v>
      </c>
      <c r="V2" s="101">
        <v>1968</v>
      </c>
      <c r="W2" s="101">
        <v>1969</v>
      </c>
      <c r="X2" s="101">
        <v>1970</v>
      </c>
      <c r="Y2" s="101">
        <v>1971</v>
      </c>
      <c r="Z2" s="101">
        <v>1972</v>
      </c>
      <c r="AA2" s="101">
        <v>1973</v>
      </c>
      <c r="AB2" s="101">
        <v>1974</v>
      </c>
      <c r="AC2" s="101">
        <v>1975</v>
      </c>
      <c r="AD2" s="101">
        <v>1976</v>
      </c>
      <c r="AE2" s="101">
        <v>1977</v>
      </c>
      <c r="AF2" s="101">
        <v>1978</v>
      </c>
      <c r="AG2" s="101">
        <v>1979</v>
      </c>
      <c r="AH2" s="101">
        <v>1980</v>
      </c>
      <c r="AI2" s="101">
        <v>1981</v>
      </c>
      <c r="AJ2" s="101">
        <v>1982</v>
      </c>
      <c r="AK2" s="101">
        <v>1983</v>
      </c>
      <c r="AL2" s="101">
        <v>1984</v>
      </c>
      <c r="AM2" s="101">
        <v>1985</v>
      </c>
      <c r="AN2" s="101">
        <v>1986</v>
      </c>
      <c r="AO2" s="101">
        <v>1987</v>
      </c>
      <c r="AP2" s="101">
        <v>1988</v>
      </c>
    </row>
    <row r="3" spans="1:42" x14ac:dyDescent="0.25">
      <c r="A3" t="s">
        <v>305</v>
      </c>
      <c r="B3">
        <v>4.8958071805171981</v>
      </c>
      <c r="C3">
        <v>5.4108309269754011</v>
      </c>
      <c r="D3">
        <v>4.9351783000872906</v>
      </c>
      <c r="E3">
        <v>4.3653276955602536</v>
      </c>
      <c r="F3">
        <v>4.0684180429883279</v>
      </c>
      <c r="G3">
        <v>4.0482704217787555</v>
      </c>
      <c r="H3">
        <v>3.7918073295513866</v>
      </c>
      <c r="I3">
        <v>3.6605001712915386</v>
      </c>
      <c r="J3">
        <v>3.6494744147468561</v>
      </c>
      <c r="K3">
        <v>3.6326977560704292</v>
      </c>
      <c r="L3">
        <v>3.0443519954872373</v>
      </c>
      <c r="M3">
        <v>2.8675731442780803</v>
      </c>
      <c r="N3">
        <v>2.7776259949365243</v>
      </c>
      <c r="O3">
        <v>2.5962066339631997</v>
      </c>
      <c r="P3">
        <v>2.5724413242480555</v>
      </c>
      <c r="Q3">
        <v>2.6303818034118605</v>
      </c>
      <c r="R3">
        <v>2.5690632592459282</v>
      </c>
      <c r="S3">
        <v>2.3527138695678023</v>
      </c>
      <c r="T3">
        <v>2.1418690782525918</v>
      </c>
      <c r="U3">
        <v>2.1773268104125143</v>
      </c>
      <c r="V3">
        <v>2.1296864404043014</v>
      </c>
      <c r="W3">
        <v>2.2647436330473552</v>
      </c>
      <c r="X3">
        <v>2.8622027323326025</v>
      </c>
      <c r="Y3">
        <v>3.5221129420960078</v>
      </c>
      <c r="Z3">
        <v>4.1234738539507028</v>
      </c>
      <c r="AA3">
        <v>4.6641100682880881</v>
      </c>
      <c r="AB3">
        <v>5.0535374762333634</v>
      </c>
      <c r="AC3">
        <v>5.1904327698674333</v>
      </c>
      <c r="AD3">
        <v>5.5596196049743964</v>
      </c>
      <c r="AE3">
        <v>5.2399962863243896</v>
      </c>
      <c r="AF3">
        <v>5.3712960675118318</v>
      </c>
      <c r="AG3">
        <v>5.5774916897761289</v>
      </c>
      <c r="AH3">
        <v>5.7831282198053806</v>
      </c>
      <c r="AI3">
        <v>5.3331154328049246</v>
      </c>
      <c r="AJ3">
        <v>5.0290754539149605</v>
      </c>
      <c r="AK3">
        <v>4.794096306652273</v>
      </c>
      <c r="AL3">
        <v>4.6756312872100185</v>
      </c>
      <c r="AM3">
        <v>4.7580343644846135</v>
      </c>
      <c r="AN3">
        <v>5.0087509944311854</v>
      </c>
      <c r="AO3">
        <v>5.3706624605678233</v>
      </c>
      <c r="AP3">
        <v>5.9754526745924821</v>
      </c>
    </row>
    <row r="4" spans="1:42" x14ac:dyDescent="0.25">
      <c r="A4" t="s">
        <v>306</v>
      </c>
      <c r="B4">
        <v>5.5352896870523258</v>
      </c>
      <c r="C4">
        <v>4.8317608363316298</v>
      </c>
      <c r="D4">
        <v>4.9448773075555277</v>
      </c>
      <c r="E4">
        <v>4.9945031712473575</v>
      </c>
      <c r="F4">
        <v>5.4996804467018743</v>
      </c>
      <c r="G4">
        <v>5.9112804417515639</v>
      </c>
      <c r="H4">
        <v>6.1358020394668147</v>
      </c>
      <c r="I4">
        <v>6.4200068516615278</v>
      </c>
      <c r="J4">
        <v>6.3374917480576185</v>
      </c>
      <c r="K4">
        <v>6.3163749500286794</v>
      </c>
      <c r="L4">
        <v>6.4923847130164996</v>
      </c>
      <c r="M4">
        <v>6.3188896531047751</v>
      </c>
      <c r="N4">
        <v>6.3420942389304766</v>
      </c>
      <c r="O4">
        <v>6.5117679352542206</v>
      </c>
      <c r="P4">
        <v>6.2839837566246821</v>
      </c>
      <c r="Q4">
        <v>6.22420796100731</v>
      </c>
      <c r="R4">
        <v>6.3409220432526485</v>
      </c>
      <c r="S4">
        <v>6.6211878009630816</v>
      </c>
      <c r="T4">
        <v>7.1306391396825859</v>
      </c>
      <c r="U4">
        <v>7.5481669384550347</v>
      </c>
      <c r="V4">
        <v>8.0634223528272031</v>
      </c>
      <c r="W4">
        <v>8.4256569614267391</v>
      </c>
      <c r="X4">
        <v>8.8227357058525904</v>
      </c>
      <c r="Y4">
        <v>9.3629909463948398</v>
      </c>
      <c r="Z4">
        <v>9.2852206535689614</v>
      </c>
      <c r="AA4">
        <v>10.061560197799981</v>
      </c>
      <c r="AB4">
        <v>10.64078188064979</v>
      </c>
      <c r="AC4">
        <v>11.604825699656311</v>
      </c>
      <c r="AD4">
        <v>12.275054864667155</v>
      </c>
      <c r="AE4">
        <v>12.438956457153468</v>
      </c>
      <c r="AF4">
        <v>12.810522114306352</v>
      </c>
      <c r="AG4">
        <v>12.389120493654847</v>
      </c>
      <c r="AH4">
        <v>12.290712650257586</v>
      </c>
      <c r="AI4">
        <v>12.108006028581286</v>
      </c>
      <c r="AJ4">
        <v>11.9947361869365</v>
      </c>
      <c r="AK4">
        <v>11.51715716636877</v>
      </c>
    </row>
    <row r="5" spans="1:42" x14ac:dyDescent="0.25">
      <c r="A5" t="s">
        <v>307</v>
      </c>
      <c r="B5">
        <v>1.6363663215725648</v>
      </c>
      <c r="C5">
        <v>1.8097870566253338</v>
      </c>
      <c r="D5">
        <v>2.0254760596165653</v>
      </c>
      <c r="E5">
        <v>2.0786469344608864</v>
      </c>
      <c r="F5">
        <v>2.087187594604595</v>
      </c>
      <c r="G5">
        <v>2.0073513368355691</v>
      </c>
      <c r="H5">
        <v>1.6949152542372889</v>
      </c>
      <c r="I5">
        <v>1.6050017129153815</v>
      </c>
      <c r="J5">
        <v>1.6656228312202721</v>
      </c>
      <c r="K5">
        <v>1.5869153355465553</v>
      </c>
      <c r="L5">
        <v>1.6358764631222673</v>
      </c>
      <c r="M5">
        <v>1.6753963635081028</v>
      </c>
      <c r="N5">
        <v>1.7831448190444963</v>
      </c>
      <c r="O5">
        <v>1.859493155294242</v>
      </c>
      <c r="P5">
        <v>2.0493495767086518</v>
      </c>
      <c r="Q5">
        <v>2.0617384240454939</v>
      </c>
      <c r="R5">
        <v>2.2271213893638073</v>
      </c>
      <c r="S5">
        <v>2.3675762439807375</v>
      </c>
      <c r="T5">
        <v>2.6877482113905806</v>
      </c>
      <c r="U5">
        <v>2.7797910249441316</v>
      </c>
      <c r="V5">
        <v>3.1598152872412566</v>
      </c>
      <c r="W5">
        <v>3.2628521245693438</v>
      </c>
      <c r="X5">
        <v>3.1725417439703154</v>
      </c>
      <c r="Y5">
        <v>3.3837035107145201</v>
      </c>
      <c r="Z5">
        <v>3.4982064698719828</v>
      </c>
      <c r="AA5">
        <v>3.6448346620917018</v>
      </c>
      <c r="AB5">
        <v>3.579172087127656</v>
      </c>
      <c r="AC5">
        <v>3.4281405625306824</v>
      </c>
      <c r="AD5">
        <v>3.282735918068763</v>
      </c>
      <c r="AE5">
        <v>3.2828892396249181</v>
      </c>
      <c r="AF5">
        <v>3.1665177807766121</v>
      </c>
    </row>
    <row r="6" spans="1:42" x14ac:dyDescent="0.25">
      <c r="A6" t="s">
        <v>308</v>
      </c>
      <c r="B6">
        <v>0.76649288889545275</v>
      </c>
      <c r="C6">
        <v>0.59142358591083699</v>
      </c>
      <c r="D6">
        <v>0.5916394555623814</v>
      </c>
      <c r="E6">
        <v>0.63763213530655527</v>
      </c>
      <c r="F6">
        <v>0.60715126644017481</v>
      </c>
      <c r="G6">
        <v>0.62268172739631922</v>
      </c>
      <c r="H6">
        <v>0.61079594890892075</v>
      </c>
      <c r="I6">
        <v>0.66461116820829069</v>
      </c>
      <c r="J6">
        <v>0.70755116204275836</v>
      </c>
      <c r="K6">
        <v>0.70220569064710681</v>
      </c>
      <c r="L6">
        <v>0.89902693555210966</v>
      </c>
      <c r="M6">
        <v>0.91353191189178773</v>
      </c>
      <c r="N6">
        <v>1.0673369396936412</v>
      </c>
      <c r="O6">
        <v>1.1210087307630996</v>
      </c>
      <c r="P6">
        <v>1.2819189207791304</v>
      </c>
      <c r="Q6">
        <v>1.28675873273761</v>
      </c>
      <c r="R6">
        <v>1.3437715588349981</v>
      </c>
      <c r="S6">
        <v>1.3524760715771968</v>
      </c>
      <c r="T6">
        <v>1.433862355163539</v>
      </c>
      <c r="U6">
        <v>1.4993658271425989</v>
      </c>
      <c r="V6">
        <v>1.6000904188329503</v>
      </c>
      <c r="W6">
        <v>1.6077822063095297</v>
      </c>
      <c r="X6">
        <v>1.4049586776859488</v>
      </c>
      <c r="Y6">
        <v>1.460626587637595</v>
      </c>
      <c r="Z6">
        <v>1.4776055550070772</v>
      </c>
      <c r="AA6">
        <v>1.3203485047263435</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L33" sqref="L33"/>
    </sheetView>
  </sheetViews>
  <sheetFormatPr defaultRowHeight="15" x14ac:dyDescent="0.25"/>
  <sheetData>
    <row r="1" spans="1:4" x14ac:dyDescent="0.25">
      <c r="B1" t="s">
        <v>15</v>
      </c>
      <c r="C1" t="s">
        <v>309</v>
      </c>
      <c r="D1" t="s">
        <v>16</v>
      </c>
    </row>
    <row r="2" spans="1:4" x14ac:dyDescent="0.25">
      <c r="A2" t="s">
        <v>129</v>
      </c>
      <c r="B2">
        <v>84.017858659724254</v>
      </c>
      <c r="C2">
        <v>80.767332614786241</v>
      </c>
      <c r="D2">
        <v>76.054956661222178</v>
      </c>
    </row>
    <row r="3" spans="1:4" x14ac:dyDescent="0.25">
      <c r="A3" t="s">
        <v>130</v>
      </c>
      <c r="B3">
        <v>83.138664548106107</v>
      </c>
      <c r="C3">
        <v>79.955158198873704</v>
      </c>
      <c r="D3">
        <v>75.372476547325547</v>
      </c>
    </row>
    <row r="4" spans="1:4" x14ac:dyDescent="0.25">
      <c r="A4" t="s">
        <v>131</v>
      </c>
      <c r="B4">
        <v>82.734723171678993</v>
      </c>
      <c r="C4">
        <v>79.828502687025633</v>
      </c>
      <c r="D4">
        <v>75.611341679492767</v>
      </c>
    </row>
    <row r="5" spans="1:4" x14ac:dyDescent="0.25">
      <c r="A5" t="s">
        <v>132</v>
      </c>
      <c r="B5">
        <v>82.458707915546114</v>
      </c>
      <c r="C5">
        <v>79.618524412595065</v>
      </c>
      <c r="D5">
        <v>75.472437334366234</v>
      </c>
    </row>
    <row r="6" spans="1:4" x14ac:dyDescent="0.25">
      <c r="A6" t="s">
        <v>133</v>
      </c>
      <c r="B6">
        <v>82.088184165005543</v>
      </c>
      <c r="C6">
        <v>79.439161655083254</v>
      </c>
      <c r="D6">
        <v>75.612319673272083</v>
      </c>
    </row>
    <row r="7" spans="1:4" x14ac:dyDescent="0.25">
      <c r="A7" t="s">
        <v>134</v>
      </c>
      <c r="B7">
        <v>81.443961826508399</v>
      </c>
      <c r="C7">
        <v>78.845461834930887</v>
      </c>
      <c r="D7">
        <v>75.221367863761856</v>
      </c>
    </row>
    <row r="8" spans="1:4" x14ac:dyDescent="0.25">
      <c r="A8" t="s">
        <v>135</v>
      </c>
      <c r="B8">
        <v>81.792667203040054</v>
      </c>
      <c r="C8">
        <v>79.176357299552564</v>
      </c>
      <c r="D8">
        <v>75.568442675741494</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E28" sqref="E28"/>
    </sheetView>
  </sheetViews>
  <sheetFormatPr defaultRowHeight="15" x14ac:dyDescent="0.25"/>
  <cols>
    <col min="1" max="1" width="22.140625" bestFit="1" customWidth="1"/>
  </cols>
  <sheetData>
    <row r="1" spans="1:8" x14ac:dyDescent="0.25">
      <c r="B1" s="97" t="s">
        <v>129</v>
      </c>
      <c r="C1" s="97" t="s">
        <v>130</v>
      </c>
      <c r="D1" s="97" t="s">
        <v>131</v>
      </c>
      <c r="E1" s="97" t="s">
        <v>132</v>
      </c>
      <c r="F1" s="97" t="s">
        <v>133</v>
      </c>
      <c r="G1" s="97" t="s">
        <v>134</v>
      </c>
      <c r="H1" s="97" t="s">
        <v>135</v>
      </c>
    </row>
    <row r="2" spans="1:8" x14ac:dyDescent="0.25">
      <c r="A2" t="s">
        <v>310</v>
      </c>
      <c r="B2" s="38"/>
      <c r="C2" s="38"/>
      <c r="D2" s="38"/>
      <c r="E2" s="38">
        <v>94.722422837663373</v>
      </c>
      <c r="F2" s="38">
        <v>93.280684950294486</v>
      </c>
      <c r="G2" s="38">
        <v>92.904190706005366</v>
      </c>
      <c r="H2" s="38">
        <v>93.644087538088158</v>
      </c>
    </row>
    <row r="3" spans="1:8" x14ac:dyDescent="0.25">
      <c r="A3" t="s">
        <v>167</v>
      </c>
      <c r="B3" s="38">
        <v>89.734445259991787</v>
      </c>
      <c r="C3" s="38">
        <v>89.273014937706606</v>
      </c>
      <c r="D3" s="38">
        <v>89.14228797955947</v>
      </c>
      <c r="E3" s="38">
        <v>89.13598642797453</v>
      </c>
      <c r="F3" s="38">
        <v>89.435372315781663</v>
      </c>
      <c r="G3" s="38">
        <v>88.86622224529566</v>
      </c>
      <c r="H3" s="38">
        <v>89.154821707664766</v>
      </c>
    </row>
    <row r="4" spans="1:8" x14ac:dyDescent="0.25">
      <c r="A4" t="s">
        <v>311</v>
      </c>
      <c r="B4" s="38">
        <v>83.482212092934205</v>
      </c>
      <c r="C4" s="38">
        <v>82.602626475227382</v>
      </c>
      <c r="D4" s="38">
        <v>82.404609571539211</v>
      </c>
      <c r="E4" s="38">
        <v>82.681472795326755</v>
      </c>
      <c r="F4" s="38">
        <v>82.716310961181179</v>
      </c>
      <c r="G4" s="38">
        <v>82.066864230038036</v>
      </c>
      <c r="H4" s="38">
        <v>82.336159765377914</v>
      </c>
    </row>
    <row r="5" spans="1:8" x14ac:dyDescent="0.25">
      <c r="A5" t="s">
        <v>312</v>
      </c>
      <c r="B5" s="38">
        <v>69.958834311872465</v>
      </c>
      <c r="C5" s="38">
        <v>68.340962297003244</v>
      </c>
      <c r="D5" s="38">
        <v>68.963741426872062</v>
      </c>
      <c r="E5" s="38">
        <v>69.169632998429918</v>
      </c>
      <c r="F5" s="38">
        <v>69.898273656148731</v>
      </c>
      <c r="G5" s="38">
        <v>69.809593646957765</v>
      </c>
      <c r="H5" s="38">
        <v>70.152990065209508</v>
      </c>
    </row>
    <row r="6" spans="1:8" x14ac:dyDescent="0.25">
      <c r="A6" t="s">
        <v>313</v>
      </c>
      <c r="B6" s="38">
        <v>56.118004557550314</v>
      </c>
      <c r="C6" s="38">
        <v>54.389458795950517</v>
      </c>
      <c r="D6" s="38">
        <v>52.834574688928051</v>
      </c>
      <c r="E6" s="38">
        <v>51.624462441575062</v>
      </c>
      <c r="F6" s="38">
        <v>51.336681592033415</v>
      </c>
      <c r="G6" s="38">
        <v>51.244337261986658</v>
      </c>
      <c r="H6" s="38">
        <v>49.793325995148216</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
  <sheetViews>
    <sheetView workbookViewId="0">
      <selection activeCell="M2" sqref="M2"/>
    </sheetView>
  </sheetViews>
  <sheetFormatPr defaultRowHeight="15" x14ac:dyDescent="0.25"/>
  <sheetData>
    <row r="1" spans="1:25" x14ac:dyDescent="0.25">
      <c r="A1" t="s">
        <v>96</v>
      </c>
      <c r="E1" t="s">
        <v>99</v>
      </c>
      <c r="I1" t="s">
        <v>225</v>
      </c>
      <c r="M1" t="s">
        <v>228</v>
      </c>
      <c r="Q1" t="s">
        <v>144</v>
      </c>
      <c r="U1" t="s">
        <v>235</v>
      </c>
      <c r="Y1" t="s">
        <v>238</v>
      </c>
    </row>
    <row r="2" spans="1:25" x14ac:dyDescent="0.25">
      <c r="A2" s="12">
        <v>133409</v>
      </c>
      <c r="B2" s="12">
        <v>142852</v>
      </c>
      <c r="C2" s="12">
        <v>160763</v>
      </c>
      <c r="D2" s="12">
        <v>180883</v>
      </c>
      <c r="E2" s="12">
        <v>205420</v>
      </c>
      <c r="F2" s="12">
        <v>215050</v>
      </c>
      <c r="G2" s="12">
        <v>224172</v>
      </c>
      <c r="H2" s="12">
        <v>234637</v>
      </c>
      <c r="I2" s="12">
        <v>244198</v>
      </c>
      <c r="J2" s="12">
        <v>245455</v>
      </c>
      <c r="K2" s="12">
        <v>250554</v>
      </c>
      <c r="L2" s="12">
        <v>256855</v>
      </c>
      <c r="M2" s="12">
        <v>268050</v>
      </c>
      <c r="N2" s="12">
        <v>287236</v>
      </c>
      <c r="O2" s="12">
        <v>299749</v>
      </c>
      <c r="P2" s="12">
        <v>302565</v>
      </c>
      <c r="Q2" s="12">
        <v>293943</v>
      </c>
      <c r="R2" s="12">
        <v>283414</v>
      </c>
      <c r="S2" s="12">
        <v>276422.36497699993</v>
      </c>
      <c r="T2" s="12">
        <v>277887.83830499998</v>
      </c>
      <c r="U2" s="12">
        <v>300148.20497700002</v>
      </c>
      <c r="V2" s="12">
        <v>315782.956641</v>
      </c>
      <c r="W2" s="12">
        <v>312810.12497300003</v>
      </c>
      <c r="X2" s="12">
        <v>304886.07664199988</v>
      </c>
      <c r="Y2" s="12">
        <v>299005.78163800004</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F29" sqref="F29"/>
    </sheetView>
  </sheetViews>
  <sheetFormatPr defaultRowHeight="15" x14ac:dyDescent="0.25"/>
  <cols>
    <col min="1" max="1" width="22.140625" bestFit="1" customWidth="1"/>
  </cols>
  <sheetData>
    <row r="1" spans="1:10" x14ac:dyDescent="0.25">
      <c r="B1" t="s">
        <v>129</v>
      </c>
      <c r="C1" t="s">
        <v>130</v>
      </c>
      <c r="D1" t="s">
        <v>131</v>
      </c>
      <c r="E1" t="s">
        <v>132</v>
      </c>
      <c r="F1" t="s">
        <v>133</v>
      </c>
      <c r="G1" t="s">
        <v>134</v>
      </c>
      <c r="H1" t="s">
        <v>135</v>
      </c>
      <c r="I1" t="s">
        <v>136</v>
      </c>
      <c r="J1" t="s">
        <v>137</v>
      </c>
    </row>
    <row r="2" spans="1:10" x14ac:dyDescent="0.25">
      <c r="A2" t="s">
        <v>167</v>
      </c>
      <c r="B2" s="12">
        <v>130444.52274499991</v>
      </c>
      <c r="C2" s="12">
        <v>128505.3957579998</v>
      </c>
      <c r="D2" s="12">
        <v>124835.81485499998</v>
      </c>
      <c r="E2" s="12">
        <v>120104.38244700056</v>
      </c>
      <c r="F2" s="12">
        <v>118842.82298000046</v>
      </c>
      <c r="G2" s="12">
        <v>125213.29742900062</v>
      </c>
      <c r="H2" s="12">
        <v>127985.26078700075</v>
      </c>
      <c r="I2" s="12">
        <v>128100.14863800054</v>
      </c>
      <c r="J2" s="12">
        <v>129398.49328600054</v>
      </c>
    </row>
    <row r="3" spans="1:10" x14ac:dyDescent="0.25">
      <c r="A3" t="s">
        <v>311</v>
      </c>
      <c r="B3" s="12">
        <v>64623.127473999892</v>
      </c>
      <c r="C3" s="12">
        <v>63911.065988999915</v>
      </c>
      <c r="D3" s="12">
        <v>62185.197291000004</v>
      </c>
      <c r="E3" s="12">
        <v>64824.328475999777</v>
      </c>
      <c r="F3" s="12">
        <v>71094.6956299999</v>
      </c>
      <c r="G3" s="12">
        <v>81994.426400000346</v>
      </c>
      <c r="H3" s="12">
        <v>88064.23055000024</v>
      </c>
      <c r="I3" s="12">
        <v>85211.283697000428</v>
      </c>
      <c r="J3" s="12">
        <v>83326.262096000224</v>
      </c>
    </row>
    <row r="4" spans="1:10" x14ac:dyDescent="0.25">
      <c r="A4" t="s">
        <v>312</v>
      </c>
      <c r="B4" s="12">
        <v>83591.06878900007</v>
      </c>
      <c r="C4" s="12">
        <v>77758.480039999937</v>
      </c>
      <c r="D4" s="12">
        <v>71275.364800999901</v>
      </c>
      <c r="E4" s="12">
        <v>65829.392561999819</v>
      </c>
      <c r="F4" s="12">
        <v>65558.102689999956</v>
      </c>
      <c r="G4" s="12">
        <v>68927.81102499977</v>
      </c>
      <c r="H4" s="12">
        <v>64187.99923799972</v>
      </c>
      <c r="I4" s="12">
        <v>59218.656289999868</v>
      </c>
      <c r="J4" s="12">
        <v>56751.08376699988</v>
      </c>
    </row>
    <row r="5" spans="1:10" x14ac:dyDescent="0.25">
      <c r="A5" t="s">
        <v>313</v>
      </c>
      <c r="B5" s="12">
        <v>18688.712864000016</v>
      </c>
      <c r="C5" s="12">
        <v>18881.510578000012</v>
      </c>
      <c r="D5" s="12">
        <v>20194.280749999998</v>
      </c>
      <c r="E5" s="12">
        <v>22918.71338299998</v>
      </c>
      <c r="F5" s="12">
        <v>28120.63580699997</v>
      </c>
      <c r="G5" s="12">
        <v>32196.447295999977</v>
      </c>
      <c r="H5" s="12">
        <v>33413.060848999921</v>
      </c>
      <c r="I5" s="12">
        <v>31607.248302999993</v>
      </c>
      <c r="J5" s="12">
        <v>28165.576317999959</v>
      </c>
    </row>
    <row r="6" spans="1:10" x14ac:dyDescent="0.25">
      <c r="A6" t="s">
        <v>310</v>
      </c>
      <c r="B6" s="12"/>
      <c r="C6" s="12"/>
      <c r="D6" s="12"/>
      <c r="E6" s="12">
        <v>1589.6217910000003</v>
      </c>
      <c r="F6" s="12">
        <v>2201.0098129999997</v>
      </c>
      <c r="G6" s="12">
        <v>2599.6727250000008</v>
      </c>
      <c r="H6" s="12">
        <v>2907.499381000001</v>
      </c>
      <c r="I6" s="12">
        <v>2887.1817620000002</v>
      </c>
      <c r="J6" s="12">
        <v>3035.4562849999957</v>
      </c>
    </row>
    <row r="11" spans="1:10" x14ac:dyDescent="0.25">
      <c r="H11" s="101"/>
    </row>
    <row r="12" spans="1:10" x14ac:dyDescent="0.25">
      <c r="H12" s="101"/>
    </row>
    <row r="13" spans="1:10" x14ac:dyDescent="0.25">
      <c r="H13" s="101"/>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election activeCell="S26" sqref="S26"/>
    </sheetView>
  </sheetViews>
  <sheetFormatPr defaultRowHeight="15" x14ac:dyDescent="0.25"/>
  <cols>
    <col min="1" max="1" width="28.28515625" bestFit="1" customWidth="1"/>
  </cols>
  <sheetData>
    <row r="1" spans="1:2" x14ac:dyDescent="0.25">
      <c r="B1" t="s">
        <v>314</v>
      </c>
    </row>
    <row r="2" spans="1:2" x14ac:dyDescent="0.25">
      <c r="A2" t="s">
        <v>315</v>
      </c>
      <c r="B2" s="6">
        <v>14.999620436947305</v>
      </c>
    </row>
    <row r="3" spans="1:2" x14ac:dyDescent="0.25">
      <c r="A3" t="s">
        <v>316</v>
      </c>
      <c r="B3" s="6">
        <v>41.89710271781577</v>
      </c>
    </row>
    <row r="4" spans="1:2" x14ac:dyDescent="0.25">
      <c r="A4" t="s">
        <v>317</v>
      </c>
      <c r="B4" s="6">
        <v>2.223709238103428</v>
      </c>
    </row>
    <row r="5" spans="1:2" x14ac:dyDescent="0.25">
      <c r="A5" t="s">
        <v>318</v>
      </c>
      <c r="B5" s="6">
        <v>5.8060168937863246</v>
      </c>
    </row>
    <row r="6" spans="1:2" x14ac:dyDescent="0.25">
      <c r="A6" t="s">
        <v>319</v>
      </c>
      <c r="B6" s="6">
        <v>9.787596698131205</v>
      </c>
    </row>
    <row r="7" spans="1:2" x14ac:dyDescent="0.25">
      <c r="A7" t="s">
        <v>320</v>
      </c>
      <c r="B7" s="6">
        <v>1.3147023375935933</v>
      </c>
    </row>
    <row r="8" spans="1:2" x14ac:dyDescent="0.25">
      <c r="A8" t="s">
        <v>321</v>
      </c>
      <c r="B8" s="6">
        <v>14.307204216946435</v>
      </c>
    </row>
    <row r="9" spans="1:2" x14ac:dyDescent="0.25">
      <c r="A9" t="s">
        <v>322</v>
      </c>
      <c r="B9" s="6">
        <v>6.9979372025374253</v>
      </c>
    </row>
    <row r="10" spans="1:2" x14ac:dyDescent="0.25">
      <c r="A10" t="s">
        <v>323</v>
      </c>
      <c r="B10" s="6">
        <v>2.6661102581385143</v>
      </c>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D28" sqref="D28"/>
    </sheetView>
  </sheetViews>
  <sheetFormatPr defaultRowHeight="15" x14ac:dyDescent="0.25"/>
  <sheetData>
    <row r="1" spans="1:12" x14ac:dyDescent="0.25">
      <c r="A1" s="108" t="s">
        <v>324</v>
      </c>
    </row>
    <row r="3" spans="1:12" x14ac:dyDescent="0.25">
      <c r="A3" s="109"/>
      <c r="B3" s="109"/>
      <c r="C3" s="109"/>
      <c r="D3" s="109"/>
      <c r="E3" s="177" t="s">
        <v>325</v>
      </c>
      <c r="F3" s="110"/>
      <c r="G3" s="179" t="s">
        <v>326</v>
      </c>
      <c r="H3" s="179"/>
      <c r="I3" s="179"/>
      <c r="J3" s="111"/>
      <c r="K3" s="180" t="s">
        <v>191</v>
      </c>
      <c r="L3" s="180"/>
    </row>
    <row r="4" spans="1:12" x14ac:dyDescent="0.25">
      <c r="A4" s="109"/>
      <c r="B4" s="109"/>
      <c r="C4" s="109"/>
      <c r="D4" s="109"/>
      <c r="E4" s="178"/>
      <c r="F4" s="112"/>
      <c r="G4" s="113"/>
      <c r="H4" s="181"/>
      <c r="I4" s="181"/>
      <c r="J4" s="114"/>
      <c r="K4" s="115" t="s">
        <v>327</v>
      </c>
      <c r="L4" s="115" t="s">
        <v>328</v>
      </c>
    </row>
    <row r="5" spans="1:12" ht="36" x14ac:dyDescent="0.25">
      <c r="A5" s="109"/>
      <c r="B5" s="109"/>
      <c r="C5" s="109"/>
      <c r="D5" s="109"/>
      <c r="E5" s="116" t="s">
        <v>329</v>
      </c>
      <c r="F5" s="116"/>
      <c r="G5" s="116" t="s">
        <v>329</v>
      </c>
      <c r="H5" s="116" t="s">
        <v>330</v>
      </c>
      <c r="I5" s="116" t="s">
        <v>331</v>
      </c>
      <c r="J5" s="116"/>
      <c r="K5" s="117" t="s">
        <v>332</v>
      </c>
      <c r="L5" s="117" t="s">
        <v>333</v>
      </c>
    </row>
    <row r="6" spans="1:12" x14ac:dyDescent="0.25">
      <c r="A6" s="109" t="s">
        <v>29</v>
      </c>
      <c r="B6" s="109"/>
      <c r="C6" s="109"/>
      <c r="D6" s="109"/>
      <c r="E6" s="118">
        <v>2960</v>
      </c>
      <c r="F6" s="118"/>
      <c r="G6" s="118">
        <v>3290</v>
      </c>
      <c r="H6" s="119">
        <v>220</v>
      </c>
      <c r="I6" s="119">
        <v>3070</v>
      </c>
      <c r="J6" s="119"/>
      <c r="K6" s="120">
        <v>11</v>
      </c>
      <c r="L6" s="120">
        <v>2</v>
      </c>
    </row>
    <row r="7" spans="1:12" x14ac:dyDescent="0.25">
      <c r="A7" s="109"/>
      <c r="B7" s="109"/>
      <c r="C7" s="109"/>
      <c r="D7" s="109"/>
      <c r="E7" s="121"/>
      <c r="F7" s="121"/>
      <c r="G7" s="121"/>
      <c r="H7" s="119"/>
      <c r="I7" s="119"/>
      <c r="J7" s="119"/>
      <c r="K7" s="122"/>
      <c r="L7" s="120"/>
    </row>
    <row r="8" spans="1:12" x14ac:dyDescent="0.25">
      <c r="A8" s="109" t="s">
        <v>23</v>
      </c>
      <c r="B8" s="109"/>
      <c r="C8" s="109"/>
      <c r="D8" s="109"/>
      <c r="E8" s="121"/>
      <c r="F8" s="121"/>
      <c r="G8" s="121"/>
      <c r="H8" s="119"/>
      <c r="I8" s="119"/>
      <c r="J8" s="119"/>
      <c r="K8" s="122"/>
      <c r="L8" s="120"/>
    </row>
    <row r="9" spans="1:12" x14ac:dyDescent="0.25">
      <c r="A9" s="109"/>
      <c r="B9" s="109" t="s">
        <v>334</v>
      </c>
      <c r="C9" s="109"/>
      <c r="D9" s="109" t="s">
        <v>335</v>
      </c>
      <c r="E9" s="119">
        <f>220+380</f>
        <v>600</v>
      </c>
      <c r="F9" s="123"/>
      <c r="G9" s="121"/>
      <c r="H9" s="119">
        <v>250</v>
      </c>
      <c r="I9" s="119">
        <v>440</v>
      </c>
      <c r="J9" s="119"/>
      <c r="K9" s="124">
        <v>16</v>
      </c>
      <c r="L9" s="125">
        <v>-7</v>
      </c>
    </row>
    <row r="10" spans="1:12" x14ac:dyDescent="0.25">
      <c r="A10" s="109"/>
      <c r="B10" s="109"/>
      <c r="C10" s="109"/>
      <c r="D10" s="109" t="s">
        <v>336</v>
      </c>
      <c r="E10" s="119">
        <v>1310</v>
      </c>
      <c r="F10" s="123"/>
      <c r="G10" s="121"/>
      <c r="H10" s="119">
        <v>120</v>
      </c>
      <c r="I10" s="119">
        <v>1350</v>
      </c>
      <c r="J10" s="119"/>
      <c r="K10" s="124">
        <v>13</v>
      </c>
      <c r="L10" s="125">
        <v>-3</v>
      </c>
    </row>
    <row r="11" spans="1:12" x14ac:dyDescent="0.25">
      <c r="A11" s="109"/>
      <c r="B11" s="109"/>
      <c r="C11" s="109"/>
      <c r="D11" s="109" t="s">
        <v>337</v>
      </c>
      <c r="E11" s="119">
        <v>840</v>
      </c>
      <c r="F11" s="123"/>
      <c r="G11" s="121"/>
      <c r="H11" s="119">
        <v>300</v>
      </c>
      <c r="I11" s="119">
        <v>780</v>
      </c>
      <c r="J11" s="119"/>
      <c r="K11" s="124">
        <v>27</v>
      </c>
      <c r="L11" s="125">
        <v>7</v>
      </c>
    </row>
    <row r="12" spans="1:12" x14ac:dyDescent="0.25">
      <c r="A12" s="109"/>
      <c r="B12" s="109"/>
      <c r="C12" s="109"/>
      <c r="D12" s="109"/>
      <c r="E12" s="118">
        <v>2750</v>
      </c>
      <c r="F12" s="118"/>
      <c r="G12" s="118">
        <v>3240</v>
      </c>
      <c r="H12" s="126"/>
      <c r="I12" s="126"/>
      <c r="J12" s="126"/>
      <c r="K12" s="120">
        <v>18</v>
      </c>
      <c r="L12" s="120">
        <v>-1</v>
      </c>
    </row>
    <row r="13" spans="1:12" x14ac:dyDescent="0.25">
      <c r="A13" s="109" t="s">
        <v>25</v>
      </c>
      <c r="B13" s="109"/>
      <c r="C13" s="109"/>
      <c r="D13" s="109"/>
      <c r="E13" s="121"/>
      <c r="F13" s="121"/>
      <c r="G13" s="121"/>
      <c r="H13" s="119"/>
      <c r="I13" s="119"/>
      <c r="J13" s="119"/>
      <c r="K13" s="122"/>
      <c r="L13" s="120"/>
    </row>
    <row r="14" spans="1:12" x14ac:dyDescent="0.25">
      <c r="A14" s="109"/>
      <c r="B14" s="109" t="s">
        <v>334</v>
      </c>
      <c r="C14" s="109"/>
      <c r="D14" s="109" t="s">
        <v>338</v>
      </c>
      <c r="E14" s="119">
        <v>780</v>
      </c>
      <c r="F14" s="123"/>
      <c r="G14" s="121"/>
      <c r="H14" s="119">
        <v>300</v>
      </c>
      <c r="I14" s="119">
        <v>440</v>
      </c>
      <c r="J14" s="119"/>
      <c r="K14" s="122"/>
      <c r="L14" s="120"/>
    </row>
    <row r="15" spans="1:12" x14ac:dyDescent="0.25">
      <c r="A15" s="109"/>
      <c r="B15" s="109"/>
      <c r="C15" s="109"/>
      <c r="D15" s="109" t="s">
        <v>339</v>
      </c>
      <c r="E15" s="119">
        <v>2150</v>
      </c>
      <c r="F15" s="123"/>
      <c r="G15" s="121"/>
      <c r="H15" s="119">
        <v>1220</v>
      </c>
      <c r="I15" s="119">
        <v>1340</v>
      </c>
      <c r="J15" s="119"/>
      <c r="K15" s="122"/>
      <c r="L15" s="120"/>
    </row>
    <row r="16" spans="1:12" x14ac:dyDescent="0.25">
      <c r="A16" s="109"/>
      <c r="B16" s="109"/>
      <c r="C16" s="109"/>
      <c r="D16" s="109" t="s">
        <v>340</v>
      </c>
      <c r="E16" s="119"/>
      <c r="F16" s="123"/>
      <c r="G16" s="121"/>
      <c r="H16" s="119">
        <v>70</v>
      </c>
      <c r="I16" s="119">
        <v>100</v>
      </c>
      <c r="J16" s="119"/>
      <c r="K16" s="122"/>
      <c r="L16" s="120"/>
    </row>
    <row r="17" spans="1:12" x14ac:dyDescent="0.25">
      <c r="A17" s="109"/>
      <c r="B17" s="109"/>
      <c r="C17" s="109"/>
      <c r="D17" s="109"/>
      <c r="E17" s="118">
        <v>2920</v>
      </c>
      <c r="F17" s="118"/>
      <c r="G17" s="118">
        <v>3470</v>
      </c>
      <c r="H17" s="126"/>
      <c r="I17" s="126"/>
      <c r="J17" s="126"/>
      <c r="K17" s="120">
        <v>19</v>
      </c>
      <c r="L17" s="120">
        <v>5</v>
      </c>
    </row>
    <row r="18" spans="1:12" x14ac:dyDescent="0.25">
      <c r="A18" s="109" t="s">
        <v>210</v>
      </c>
      <c r="B18" s="109"/>
      <c r="C18" s="109"/>
      <c r="D18" s="109"/>
      <c r="E18" s="118">
        <v>580</v>
      </c>
      <c r="F18" s="118"/>
      <c r="G18" s="118">
        <v>640</v>
      </c>
      <c r="H18" s="119">
        <v>240</v>
      </c>
      <c r="I18" s="119">
        <v>400</v>
      </c>
      <c r="J18" s="119"/>
      <c r="K18" s="120">
        <v>11</v>
      </c>
      <c r="L18" s="120">
        <v>-9</v>
      </c>
    </row>
    <row r="19" spans="1:12" x14ac:dyDescent="0.25">
      <c r="A19" s="109" t="s">
        <v>341</v>
      </c>
      <c r="B19" s="109"/>
      <c r="C19" s="109"/>
      <c r="D19" s="109"/>
      <c r="E19" s="118">
        <v>1550</v>
      </c>
      <c r="F19" s="118"/>
      <c r="G19" s="118">
        <v>960</v>
      </c>
      <c r="H19" s="119">
        <v>270</v>
      </c>
      <c r="I19" s="119">
        <v>690</v>
      </c>
      <c r="J19" s="119"/>
      <c r="K19" s="120">
        <v>-38</v>
      </c>
      <c r="L19" s="120">
        <v>-28</v>
      </c>
    </row>
    <row r="20" spans="1:12" x14ac:dyDescent="0.25">
      <c r="A20" s="109"/>
      <c r="B20" s="109"/>
      <c r="C20" s="109"/>
      <c r="D20" s="109"/>
      <c r="E20" s="118"/>
      <c r="F20" s="118"/>
      <c r="G20" s="118"/>
      <c r="H20" s="118"/>
      <c r="I20" s="118"/>
      <c r="J20" s="118"/>
      <c r="K20" s="120"/>
      <c r="L20" s="120"/>
    </row>
    <row r="21" spans="1:12" x14ac:dyDescent="0.25">
      <c r="A21" s="109" t="s">
        <v>342</v>
      </c>
      <c r="B21" s="109"/>
      <c r="C21" s="109"/>
      <c r="D21" s="109"/>
      <c r="E21" s="118">
        <f>E19+E18+E17+E12+E6</f>
        <v>10760</v>
      </c>
      <c r="F21" s="118"/>
      <c r="G21" s="118">
        <f>SUM(G6:G20)</f>
        <v>11600</v>
      </c>
      <c r="H21" s="118"/>
      <c r="I21" s="118"/>
      <c r="J21" s="118"/>
      <c r="K21" s="120">
        <v>8</v>
      </c>
      <c r="L21" s="120">
        <v>0</v>
      </c>
    </row>
    <row r="22" spans="1:12" x14ac:dyDescent="0.25">
      <c r="A22" s="127"/>
      <c r="B22" s="127"/>
      <c r="C22" s="127"/>
      <c r="D22" s="127"/>
      <c r="E22" s="127"/>
      <c r="F22" s="127"/>
      <c r="G22" s="127"/>
      <c r="H22" s="127"/>
      <c r="I22" s="127"/>
      <c r="J22" s="127"/>
      <c r="K22" s="127"/>
      <c r="L22" s="127"/>
    </row>
    <row r="23" spans="1:12" x14ac:dyDescent="0.25">
      <c r="A23" s="128" t="s">
        <v>343</v>
      </c>
      <c r="B23" s="128"/>
      <c r="C23" s="128"/>
      <c r="D23" s="128"/>
      <c r="E23" s="128"/>
      <c r="F23" s="128"/>
      <c r="G23" s="128"/>
      <c r="H23" s="128"/>
      <c r="I23" s="128"/>
      <c r="J23" s="128"/>
      <c r="K23" s="128"/>
      <c r="L23" s="127"/>
    </row>
    <row r="24" spans="1:12" x14ac:dyDescent="0.25">
      <c r="A24" s="128" t="s">
        <v>344</v>
      </c>
      <c r="B24" s="128"/>
      <c r="C24" s="128"/>
      <c r="D24" s="129"/>
      <c r="E24" s="130"/>
      <c r="F24" s="130"/>
      <c r="G24" s="128"/>
      <c r="H24" s="128"/>
      <c r="I24" s="128"/>
      <c r="J24" s="128"/>
      <c r="K24" s="128"/>
      <c r="L24" s="127"/>
    </row>
  </sheetData>
  <mergeCells count="4">
    <mergeCell ref="E3:E4"/>
    <mergeCell ref="G3:I3"/>
    <mergeCell ref="K3:L3"/>
    <mergeCell ref="H4:I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F27" sqref="F27"/>
    </sheetView>
  </sheetViews>
  <sheetFormatPr defaultRowHeight="15" x14ac:dyDescent="0.25"/>
  <sheetData>
    <row r="1" spans="1:13" x14ac:dyDescent="0.25">
      <c r="A1" s="131" t="s">
        <v>345</v>
      </c>
      <c r="B1" s="132">
        <v>11402</v>
      </c>
      <c r="C1" s="132"/>
      <c r="D1" s="1"/>
      <c r="E1" s="1"/>
      <c r="F1" s="1"/>
      <c r="G1" s="1"/>
      <c r="H1" s="1"/>
      <c r="I1" s="1"/>
      <c r="J1" s="1"/>
      <c r="K1" s="1"/>
      <c r="L1" s="1"/>
      <c r="M1" s="1"/>
    </row>
    <row r="2" spans="1:13" x14ac:dyDescent="0.25">
      <c r="A2" s="131" t="s">
        <v>346</v>
      </c>
      <c r="B2" s="132"/>
      <c r="C2" s="132">
        <v>2967</v>
      </c>
      <c r="D2" s="1"/>
      <c r="E2" s="1"/>
      <c r="F2" s="1"/>
      <c r="G2" s="1"/>
      <c r="H2" s="1"/>
      <c r="I2" s="1"/>
      <c r="J2" s="1"/>
      <c r="K2" s="1"/>
      <c r="L2" s="1"/>
      <c r="M2" s="1"/>
    </row>
    <row r="3" spans="1:13" x14ac:dyDescent="0.25">
      <c r="A3" s="131" t="s">
        <v>347</v>
      </c>
      <c r="B3" s="132">
        <v>10540</v>
      </c>
      <c r="C3" s="132"/>
      <c r="D3" s="1"/>
      <c r="E3" s="1"/>
      <c r="F3" s="1"/>
      <c r="G3" s="1"/>
      <c r="H3" s="1"/>
      <c r="I3" s="1"/>
      <c r="J3" s="1"/>
      <c r="K3" s="1"/>
      <c r="L3" s="1"/>
      <c r="M3" s="1"/>
    </row>
    <row r="4" spans="1:13" x14ac:dyDescent="0.25">
      <c r="A4" s="131" t="s">
        <v>348</v>
      </c>
      <c r="B4" s="132"/>
      <c r="C4" s="132">
        <v>2324</v>
      </c>
      <c r="D4" s="1"/>
      <c r="E4" s="1"/>
      <c r="F4" s="1"/>
      <c r="G4" s="1"/>
      <c r="H4" s="1"/>
      <c r="I4" s="1"/>
      <c r="J4" s="1"/>
      <c r="K4" s="1"/>
      <c r="L4" s="1"/>
      <c r="M4" s="1"/>
    </row>
    <row r="5" spans="1:13" x14ac:dyDescent="0.25">
      <c r="A5" s="131" t="s">
        <v>349</v>
      </c>
      <c r="B5" s="132">
        <v>10283</v>
      </c>
      <c r="C5" s="132"/>
      <c r="D5" s="1"/>
      <c r="E5" s="1"/>
      <c r="F5" s="1"/>
      <c r="G5" s="1"/>
      <c r="H5" s="1"/>
      <c r="I5" s="1"/>
      <c r="J5" s="1"/>
      <c r="K5" s="1"/>
      <c r="L5" s="1"/>
      <c r="M5" s="1"/>
    </row>
    <row r="6" spans="1:13" x14ac:dyDescent="0.25">
      <c r="A6" s="131" t="s">
        <v>350</v>
      </c>
      <c r="B6" s="132"/>
      <c r="C6" s="132">
        <v>2704</v>
      </c>
      <c r="D6" s="1"/>
      <c r="E6" s="1"/>
      <c r="F6" s="1"/>
      <c r="G6" s="1"/>
      <c r="H6" s="1"/>
      <c r="I6" s="1"/>
      <c r="J6" s="1"/>
      <c r="K6" s="1"/>
      <c r="L6" s="1"/>
      <c r="M6" s="1"/>
    </row>
    <row r="7" spans="1:13" x14ac:dyDescent="0.25">
      <c r="A7" s="131" t="s">
        <v>351</v>
      </c>
      <c r="B7" s="132">
        <v>9665</v>
      </c>
      <c r="C7" s="132"/>
      <c r="D7" s="1"/>
      <c r="E7" s="1"/>
      <c r="F7" s="1"/>
      <c r="G7" s="1"/>
      <c r="H7" s="1"/>
      <c r="I7" s="1"/>
      <c r="J7" s="1"/>
      <c r="K7" s="1"/>
      <c r="L7" s="1"/>
      <c r="M7" s="1"/>
    </row>
    <row r="8" spans="1:13" x14ac:dyDescent="0.25">
      <c r="A8" s="131" t="s">
        <v>352</v>
      </c>
      <c r="B8" s="132"/>
      <c r="C8" s="132">
        <v>2435</v>
      </c>
      <c r="D8" s="1"/>
      <c r="E8" s="1"/>
      <c r="F8" s="1"/>
      <c r="G8" s="1"/>
      <c r="H8" s="1"/>
      <c r="I8" s="1"/>
      <c r="J8" s="1"/>
      <c r="K8" s="1"/>
      <c r="L8" s="1"/>
      <c r="M8" s="1"/>
    </row>
    <row r="9" spans="1:13" x14ac:dyDescent="0.25">
      <c r="A9" s="131" t="s">
        <v>353</v>
      </c>
      <c r="B9" s="132">
        <v>9202</v>
      </c>
      <c r="C9" s="132"/>
      <c r="D9" s="1"/>
      <c r="E9" s="1"/>
      <c r="F9" s="1"/>
      <c r="G9" s="1"/>
      <c r="H9" s="1"/>
      <c r="I9" s="1"/>
      <c r="J9" s="1"/>
      <c r="K9" s="1"/>
      <c r="L9" s="1"/>
      <c r="M9" s="1"/>
    </row>
    <row r="10" spans="1:13" x14ac:dyDescent="0.25">
      <c r="A10" s="131" t="s">
        <v>354</v>
      </c>
      <c r="B10" s="132"/>
      <c r="C10" s="132">
        <v>2263</v>
      </c>
      <c r="D10" s="1"/>
      <c r="E10" s="1"/>
      <c r="F10" s="1"/>
      <c r="G10" s="1"/>
      <c r="H10" s="1"/>
      <c r="I10" s="1"/>
      <c r="J10" s="1"/>
      <c r="K10" s="1"/>
      <c r="L10" s="1"/>
      <c r="M10" s="1"/>
    </row>
    <row r="11" spans="1:13" x14ac:dyDescent="0.25">
      <c r="A11" s="131" t="s">
        <v>355</v>
      </c>
      <c r="B11" s="132">
        <v>8183</v>
      </c>
      <c r="C11" s="132"/>
      <c r="D11" s="1"/>
      <c r="E11" s="1"/>
      <c r="F11" s="1"/>
      <c r="G11" s="1"/>
      <c r="H11" s="1"/>
      <c r="I11" s="1"/>
      <c r="J11" s="1"/>
      <c r="K11" s="1"/>
      <c r="L11" s="1"/>
      <c r="M11" s="1"/>
    </row>
    <row r="12" spans="1:13" x14ac:dyDescent="0.25">
      <c r="A12" s="131" t="s">
        <v>356</v>
      </c>
      <c r="B12" s="132"/>
      <c r="C12" s="132">
        <v>2259</v>
      </c>
      <c r="D12" s="1"/>
      <c r="E12" s="1"/>
      <c r="F12" s="1"/>
      <c r="G12" s="1"/>
      <c r="H12" s="1"/>
      <c r="I12" s="1"/>
      <c r="J12" s="1"/>
      <c r="K12" s="1"/>
      <c r="L12" s="1"/>
      <c r="M12" s="1"/>
    </row>
    <row r="13" spans="1:13" x14ac:dyDescent="0.25">
      <c r="A13" s="131" t="s">
        <v>357</v>
      </c>
      <c r="B13" s="132">
        <v>9840</v>
      </c>
      <c r="C13" s="132"/>
      <c r="D13" s="1"/>
      <c r="E13" s="1"/>
      <c r="F13" s="1"/>
      <c r="G13" s="1"/>
      <c r="H13" s="1"/>
      <c r="I13" s="1"/>
      <c r="J13" s="1"/>
      <c r="K13" s="1"/>
      <c r="L13" s="1"/>
      <c r="M13" s="1"/>
    </row>
    <row r="14" spans="1:13" x14ac:dyDescent="0.25">
      <c r="A14" s="131" t="s">
        <v>358</v>
      </c>
      <c r="B14" s="132"/>
      <c r="C14" s="132">
        <v>2561</v>
      </c>
      <c r="D14" s="1"/>
      <c r="E14" s="1"/>
      <c r="F14" s="1"/>
      <c r="G14" s="1"/>
      <c r="H14" s="1"/>
      <c r="I14" s="1"/>
      <c r="J14" s="1"/>
      <c r="K14" s="1"/>
      <c r="L14" s="1"/>
      <c r="M14" s="1"/>
    </row>
    <row r="15" spans="1:13" x14ac:dyDescent="0.25">
      <c r="A15" s="131" t="s">
        <v>359</v>
      </c>
      <c r="B15" s="132">
        <v>9650</v>
      </c>
      <c r="C15" s="132"/>
      <c r="D15" s="1"/>
      <c r="E15" s="1"/>
      <c r="F15" s="1"/>
      <c r="G15" s="1"/>
      <c r="H15" s="1"/>
      <c r="I15" s="1"/>
      <c r="J15" s="1"/>
      <c r="K15" s="1"/>
      <c r="L15" s="1"/>
      <c r="M15" s="1"/>
    </row>
    <row r="16" spans="1:13" x14ac:dyDescent="0.25">
      <c r="A16" s="131" t="s">
        <v>360</v>
      </c>
      <c r="B16" s="132"/>
      <c r="C16" s="132">
        <v>2680</v>
      </c>
      <c r="D16" s="1"/>
      <c r="E16" s="1"/>
      <c r="F16" s="1"/>
      <c r="G16" s="1"/>
      <c r="H16" s="1"/>
      <c r="I16" s="1"/>
      <c r="J16" s="1"/>
      <c r="K16" s="1"/>
      <c r="L16" s="1"/>
      <c r="M16" s="1"/>
    </row>
    <row r="17" spans="1:13" x14ac:dyDescent="0.25">
      <c r="A17" s="131" t="s">
        <v>361</v>
      </c>
      <c r="B17" s="132">
        <v>8224</v>
      </c>
      <c r="C17" s="132"/>
      <c r="D17" s="1"/>
      <c r="E17" s="1"/>
      <c r="F17" s="1"/>
      <c r="G17" s="1"/>
      <c r="H17" s="1"/>
      <c r="I17" s="1"/>
      <c r="J17" s="1"/>
      <c r="K17" s="1"/>
      <c r="L17" s="1"/>
      <c r="M17" s="1"/>
    </row>
    <row r="18" spans="1:13" x14ac:dyDescent="0.25">
      <c r="A18" s="131" t="s">
        <v>362</v>
      </c>
      <c r="B18" s="132"/>
      <c r="C18" s="132">
        <v>2538</v>
      </c>
      <c r="D18" s="1"/>
      <c r="E18" s="1"/>
      <c r="F18" s="1"/>
      <c r="G18" s="1"/>
      <c r="H18" s="1"/>
      <c r="I18" s="1"/>
      <c r="J18" s="1"/>
      <c r="K18" s="1"/>
      <c r="L18" s="1"/>
      <c r="M18" s="1"/>
    </row>
    <row r="19" spans="1:13" x14ac:dyDescent="0.25">
      <c r="A19" s="133" t="s">
        <v>363</v>
      </c>
      <c r="B19" s="132">
        <v>9010</v>
      </c>
      <c r="C19" s="132"/>
      <c r="D19" s="1"/>
      <c r="E19" s="1"/>
      <c r="F19" s="1"/>
      <c r="G19" s="1"/>
      <c r="H19" s="1"/>
      <c r="I19" s="1"/>
      <c r="J19" s="1"/>
      <c r="K19" s="1"/>
      <c r="L19" s="1"/>
      <c r="M19" s="1"/>
    </row>
    <row r="20" spans="1:13" x14ac:dyDescent="0.25">
      <c r="A20" s="109" t="s">
        <v>364</v>
      </c>
      <c r="B20" s="132"/>
      <c r="C20" s="132">
        <v>2588</v>
      </c>
      <c r="D20" s="1"/>
      <c r="E20" s="1"/>
      <c r="F20" s="1"/>
      <c r="G20" s="1"/>
      <c r="H20" s="1"/>
      <c r="I20" s="1"/>
      <c r="J20" s="1"/>
      <c r="K20" s="1"/>
      <c r="L20" s="1"/>
      <c r="M20" s="1"/>
    </row>
    <row r="21" spans="1:13" x14ac:dyDescent="0.25">
      <c r="A21" s="109" t="s">
        <v>365</v>
      </c>
      <c r="B21" s="132">
        <v>8980</v>
      </c>
      <c r="C21" s="132"/>
      <c r="D21" s="1"/>
      <c r="E21" s="1"/>
      <c r="F21" s="1"/>
      <c r="G21" s="1"/>
      <c r="H21" s="1"/>
      <c r="I21" s="1"/>
      <c r="J21" s="1"/>
      <c r="K21" s="1"/>
      <c r="L21" s="1"/>
      <c r="M21" s="1"/>
    </row>
    <row r="22" spans="1:13" x14ac:dyDescent="0.25">
      <c r="A22" s="1"/>
      <c r="B22" s="1"/>
      <c r="C22" s="1"/>
      <c r="D22" s="1"/>
      <c r="E22" s="1"/>
      <c r="F22" s="1"/>
      <c r="G22" s="1"/>
      <c r="H22" s="1"/>
      <c r="I22" s="1"/>
      <c r="J22" s="1"/>
      <c r="K22" s="1"/>
      <c r="L22" s="1"/>
      <c r="M22" s="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2"/>
  <sheetViews>
    <sheetView workbookViewId="0">
      <selection activeCell="A14" sqref="A14:K21"/>
    </sheetView>
  </sheetViews>
  <sheetFormatPr defaultRowHeight="15" x14ac:dyDescent="0.25"/>
  <sheetData>
    <row r="2" spans="1:12" x14ac:dyDescent="0.25">
      <c r="A2" s="172"/>
      <c r="B2" s="6"/>
      <c r="C2" s="6"/>
      <c r="D2" s="6"/>
      <c r="E2" s="6"/>
      <c r="F2" s="173"/>
      <c r="G2" s="6"/>
      <c r="H2" s="6"/>
      <c r="I2" s="6"/>
      <c r="J2" s="6"/>
      <c r="K2" s="6"/>
      <c r="L2" s="6"/>
    </row>
    <row r="3" spans="1:12" x14ac:dyDescent="0.25">
      <c r="A3" s="7"/>
      <c r="B3" s="8">
        <v>-19</v>
      </c>
      <c r="C3" s="8">
        <v>20</v>
      </c>
      <c r="D3" s="8">
        <v>21</v>
      </c>
      <c r="E3" s="8">
        <v>22</v>
      </c>
      <c r="F3" s="8">
        <v>23</v>
      </c>
      <c r="G3" s="8">
        <v>24</v>
      </c>
      <c r="H3" s="9" t="s">
        <v>34</v>
      </c>
      <c r="I3" s="9" t="s">
        <v>35</v>
      </c>
      <c r="J3" s="9" t="s">
        <v>36</v>
      </c>
      <c r="K3" s="8" t="s">
        <v>37</v>
      </c>
      <c r="L3" s="8" t="s">
        <v>17</v>
      </c>
    </row>
    <row r="4" spans="1:12" x14ac:dyDescent="0.25">
      <c r="A4" s="10" t="s">
        <v>38</v>
      </c>
      <c r="B4" s="174">
        <v>6716</v>
      </c>
      <c r="C4" s="174">
        <v>4602</v>
      </c>
      <c r="D4" s="174">
        <v>3146</v>
      </c>
      <c r="E4" s="174">
        <v>2306</v>
      </c>
      <c r="F4" s="174">
        <v>1935</v>
      </c>
      <c r="G4" s="174">
        <v>1367</v>
      </c>
      <c r="H4" s="174">
        <v>3162</v>
      </c>
      <c r="I4" s="174">
        <v>1115</v>
      </c>
      <c r="J4" s="174">
        <v>555</v>
      </c>
      <c r="K4" s="174">
        <v>558</v>
      </c>
      <c r="L4" s="174">
        <v>25462</v>
      </c>
    </row>
    <row r="5" spans="1:12" x14ac:dyDescent="0.25">
      <c r="A5" s="10" t="s">
        <v>39</v>
      </c>
      <c r="B5" s="174">
        <v>4951</v>
      </c>
      <c r="C5" s="174">
        <v>4345</v>
      </c>
      <c r="D5" s="174">
        <v>3710</v>
      </c>
      <c r="E5" s="174">
        <v>3075</v>
      </c>
      <c r="F5" s="174">
        <v>2629</v>
      </c>
      <c r="G5" s="174">
        <v>2192</v>
      </c>
      <c r="H5" s="174">
        <v>7034</v>
      </c>
      <c r="I5" s="174">
        <v>3895</v>
      </c>
      <c r="J5" s="174">
        <v>2689</v>
      </c>
      <c r="K5" s="174">
        <v>3731</v>
      </c>
      <c r="L5" s="174">
        <v>38251</v>
      </c>
    </row>
    <row r="6" spans="1:12" x14ac:dyDescent="0.25">
      <c r="A6" s="10" t="s">
        <v>40</v>
      </c>
      <c r="B6" s="174">
        <v>8401</v>
      </c>
      <c r="C6" s="174">
        <v>8131</v>
      </c>
      <c r="D6" s="174">
        <v>7329</v>
      </c>
      <c r="E6" s="174">
        <v>5871</v>
      </c>
      <c r="F6" s="174">
        <v>4757</v>
      </c>
      <c r="G6" s="174">
        <v>3728</v>
      </c>
      <c r="H6" s="174">
        <v>8753</v>
      </c>
      <c r="I6" s="174">
        <v>3008</v>
      </c>
      <c r="J6" s="174">
        <v>1594</v>
      </c>
      <c r="K6" s="174">
        <v>1769</v>
      </c>
      <c r="L6" s="174">
        <v>53341</v>
      </c>
    </row>
    <row r="7" spans="1:12" x14ac:dyDescent="0.25">
      <c r="A7" s="10" t="s">
        <v>41</v>
      </c>
      <c r="B7" s="174">
        <v>1387</v>
      </c>
      <c r="C7" s="174">
        <v>1818</v>
      </c>
      <c r="D7" s="174">
        <v>1717</v>
      </c>
      <c r="E7" s="174">
        <v>1469</v>
      </c>
      <c r="F7" s="174">
        <v>1185</v>
      </c>
      <c r="G7" s="174">
        <v>940</v>
      </c>
      <c r="H7" s="174">
        <v>2732</v>
      </c>
      <c r="I7" s="174">
        <v>1707</v>
      </c>
      <c r="J7" s="174">
        <v>1439</v>
      </c>
      <c r="K7" s="174">
        <v>2717</v>
      </c>
      <c r="L7" s="174">
        <v>17111</v>
      </c>
    </row>
    <row r="8" spans="1:12" x14ac:dyDescent="0.25">
      <c r="A8" s="10" t="s">
        <v>42</v>
      </c>
      <c r="B8" s="174">
        <v>1560</v>
      </c>
      <c r="C8" s="174">
        <v>1433</v>
      </c>
      <c r="D8" s="174">
        <v>1299</v>
      </c>
      <c r="E8" s="174">
        <v>1186</v>
      </c>
      <c r="F8" s="174">
        <v>996</v>
      </c>
      <c r="G8" s="174">
        <v>771</v>
      </c>
      <c r="H8" s="174">
        <v>2189</v>
      </c>
      <c r="I8" s="174">
        <v>868</v>
      </c>
      <c r="J8" s="174">
        <v>463</v>
      </c>
      <c r="K8" s="174">
        <v>405</v>
      </c>
      <c r="L8" s="174">
        <v>11170</v>
      </c>
    </row>
    <row r="9" spans="1:12" x14ac:dyDescent="0.25">
      <c r="A9" s="11" t="s">
        <v>43</v>
      </c>
      <c r="B9" s="174">
        <v>1110</v>
      </c>
      <c r="C9" s="174">
        <v>1262</v>
      </c>
      <c r="D9" s="174">
        <v>1242</v>
      </c>
      <c r="E9" s="174">
        <v>1258</v>
      </c>
      <c r="F9" s="174">
        <v>1077</v>
      </c>
      <c r="G9" s="174">
        <v>911</v>
      </c>
      <c r="H9" s="174">
        <v>2513</v>
      </c>
      <c r="I9" s="174">
        <v>748</v>
      </c>
      <c r="J9" s="174">
        <v>370</v>
      </c>
      <c r="K9" s="174">
        <v>531</v>
      </c>
      <c r="L9" s="174">
        <v>11022</v>
      </c>
    </row>
    <row r="10" spans="1:12" x14ac:dyDescent="0.25">
      <c r="A10" s="11" t="s">
        <v>44</v>
      </c>
      <c r="B10" s="174">
        <v>2302</v>
      </c>
      <c r="C10" s="174">
        <v>2071</v>
      </c>
      <c r="D10" s="174">
        <v>1771</v>
      </c>
      <c r="E10" s="174">
        <v>1506</v>
      </c>
      <c r="F10" s="174">
        <v>1220</v>
      </c>
      <c r="G10" s="174">
        <v>982</v>
      </c>
      <c r="H10" s="174">
        <v>2073</v>
      </c>
      <c r="I10" s="174">
        <v>610</v>
      </c>
      <c r="J10" s="174">
        <v>334</v>
      </c>
      <c r="K10" s="174">
        <v>381</v>
      </c>
      <c r="L10" s="174">
        <v>13250</v>
      </c>
    </row>
    <row r="11" spans="1:12" x14ac:dyDescent="0.25">
      <c r="B11" s="12">
        <f>SUM(B4:B10)</f>
        <v>26427</v>
      </c>
      <c r="C11" s="12">
        <f t="shared" ref="C11:K11" si="0">SUM(C4:C10)</f>
        <v>23662</v>
      </c>
      <c r="D11" s="12">
        <f t="shared" si="0"/>
        <v>20214</v>
      </c>
      <c r="E11" s="12">
        <f t="shared" si="0"/>
        <v>16671</v>
      </c>
      <c r="F11" s="12">
        <f t="shared" si="0"/>
        <v>13799</v>
      </c>
      <c r="G11" s="12">
        <f t="shared" si="0"/>
        <v>10891</v>
      </c>
      <c r="H11" s="12">
        <f t="shared" si="0"/>
        <v>28456</v>
      </c>
      <c r="I11" s="12">
        <f t="shared" si="0"/>
        <v>11951</v>
      </c>
      <c r="J11" s="12">
        <f t="shared" si="0"/>
        <v>7444</v>
      </c>
      <c r="K11" s="12">
        <f t="shared" si="0"/>
        <v>10092</v>
      </c>
    </row>
    <row r="14" spans="1:12" x14ac:dyDescent="0.25">
      <c r="A14" s="7"/>
      <c r="B14" s="8">
        <v>-19</v>
      </c>
      <c r="C14" s="8">
        <v>20</v>
      </c>
      <c r="D14" s="8">
        <v>21</v>
      </c>
      <c r="E14" s="8">
        <v>22</v>
      </c>
      <c r="F14" s="8">
        <v>23</v>
      </c>
      <c r="G14" s="8">
        <v>24</v>
      </c>
      <c r="H14" s="9" t="s">
        <v>34</v>
      </c>
      <c r="I14" s="9" t="s">
        <v>35</v>
      </c>
      <c r="J14" s="9" t="s">
        <v>36</v>
      </c>
      <c r="K14" s="8" t="s">
        <v>37</v>
      </c>
    </row>
    <row r="15" spans="1:12" x14ac:dyDescent="0.25">
      <c r="A15" s="10" t="s">
        <v>38</v>
      </c>
      <c r="B15" s="171">
        <f>B4/$B$11</f>
        <v>0.25413402959094866</v>
      </c>
      <c r="C15" s="171">
        <f t="shared" ref="C15:K15" si="1">C4/C11</f>
        <v>0.19448905417969742</v>
      </c>
      <c r="D15" s="171">
        <f t="shared" si="1"/>
        <v>0.15563470861778966</v>
      </c>
      <c r="E15" s="171">
        <f t="shared" si="1"/>
        <v>0.13832403575070482</v>
      </c>
      <c r="F15" s="171">
        <f t="shared" si="1"/>
        <v>0.14022755272121168</v>
      </c>
      <c r="G15" s="171">
        <f t="shared" si="1"/>
        <v>0.12551648149848499</v>
      </c>
      <c r="H15" s="171">
        <f t="shared" si="1"/>
        <v>0.11111892043857183</v>
      </c>
      <c r="I15" s="171">
        <f t="shared" si="1"/>
        <v>9.3297631997322397E-2</v>
      </c>
      <c r="J15" s="171">
        <f t="shared" si="1"/>
        <v>7.4556689951638902E-2</v>
      </c>
      <c r="K15" s="171">
        <f t="shared" si="1"/>
        <v>5.5291319857312726E-2</v>
      </c>
    </row>
    <row r="16" spans="1:12" x14ac:dyDescent="0.25">
      <c r="A16" s="10" t="s">
        <v>39</v>
      </c>
      <c r="B16" s="171">
        <f>B5/B11</f>
        <v>0.18734627464335718</v>
      </c>
      <c r="C16" s="171">
        <f t="shared" ref="C16:K16" si="2">C5/C11</f>
        <v>0.18362775758600289</v>
      </c>
      <c r="D16" s="171">
        <f t="shared" si="2"/>
        <v>0.1835361630553082</v>
      </c>
      <c r="E16" s="171">
        <f t="shared" si="2"/>
        <v>0.18445204246895808</v>
      </c>
      <c r="F16" s="171">
        <f t="shared" si="2"/>
        <v>0.19052105225016305</v>
      </c>
      <c r="G16" s="171">
        <f t="shared" si="2"/>
        <v>0.20126710127628317</v>
      </c>
      <c r="H16" s="171">
        <f t="shared" si="2"/>
        <v>0.24718864211414113</v>
      </c>
      <c r="I16" s="171">
        <f t="shared" si="2"/>
        <v>0.32591414944356123</v>
      </c>
      <c r="J16" s="171">
        <f t="shared" si="2"/>
        <v>0.36123052122514776</v>
      </c>
      <c r="K16" s="171">
        <f t="shared" si="2"/>
        <v>0.36969877130400319</v>
      </c>
    </row>
    <row r="17" spans="1:11" x14ac:dyDescent="0.25">
      <c r="A17" s="10" t="s">
        <v>40</v>
      </c>
      <c r="B17" s="171">
        <f>B6/B11</f>
        <v>0.31789457751541983</v>
      </c>
      <c r="C17" s="171">
        <f t="shared" ref="C17:K17" si="3">C6/C11</f>
        <v>0.34363113853435889</v>
      </c>
      <c r="D17" s="171">
        <f t="shared" si="3"/>
        <v>0.36257049569605226</v>
      </c>
      <c r="E17" s="171">
        <f t="shared" si="3"/>
        <v>0.35216843620658628</v>
      </c>
      <c r="F17" s="171">
        <f t="shared" si="3"/>
        <v>0.34473512573374882</v>
      </c>
      <c r="G17" s="171">
        <f t="shared" si="3"/>
        <v>0.34230098246258378</v>
      </c>
      <c r="H17" s="171">
        <f t="shared" si="3"/>
        <v>0.30759769468653358</v>
      </c>
      <c r="I17" s="171">
        <f t="shared" si="3"/>
        <v>0.25169441887708144</v>
      </c>
      <c r="J17" s="171">
        <f t="shared" si="3"/>
        <v>0.21413218699623859</v>
      </c>
      <c r="K17" s="171">
        <f t="shared" si="3"/>
        <v>0.17528735632183909</v>
      </c>
    </row>
    <row r="18" spans="1:11" x14ac:dyDescent="0.25">
      <c r="A18" s="10" t="s">
        <v>41</v>
      </c>
      <c r="B18" s="171">
        <f>B7/B11</f>
        <v>5.2484201763348094E-2</v>
      </c>
      <c r="C18" s="171">
        <f t="shared" ref="C18:K18" si="4">C7/C11</f>
        <v>7.6832051390415018E-2</v>
      </c>
      <c r="D18" s="171">
        <f t="shared" si="4"/>
        <v>8.4941129909963387E-2</v>
      </c>
      <c r="E18" s="171">
        <f t="shared" si="4"/>
        <v>8.8117089556715253E-2</v>
      </c>
      <c r="F18" s="171">
        <f t="shared" si="4"/>
        <v>8.5875788100587006E-2</v>
      </c>
      <c r="G18" s="171">
        <f t="shared" si="4"/>
        <v>8.630979708015793E-2</v>
      </c>
      <c r="H18" s="171">
        <f t="shared" si="4"/>
        <v>9.6007871802080411E-2</v>
      </c>
      <c r="I18" s="171">
        <f t="shared" si="4"/>
        <v>0.14283323571249268</v>
      </c>
      <c r="J18" s="171">
        <f t="shared" si="4"/>
        <v>0.19331004836109619</v>
      </c>
      <c r="K18" s="171">
        <f t="shared" si="4"/>
        <v>0.26922314704716604</v>
      </c>
    </row>
    <row r="19" spans="1:11" x14ac:dyDescent="0.25">
      <c r="A19" s="10" t="s">
        <v>42</v>
      </c>
      <c r="B19" s="171">
        <f>B8/B11</f>
        <v>5.9030536950845723E-2</v>
      </c>
      <c r="C19" s="171">
        <f t="shared" ref="C19:K19" si="5">C8/C11</f>
        <v>6.0561237427098298E-2</v>
      </c>
      <c r="D19" s="171">
        <f t="shared" si="5"/>
        <v>6.4262392401306032E-2</v>
      </c>
      <c r="E19" s="171">
        <f t="shared" si="5"/>
        <v>7.114150320916561E-2</v>
      </c>
      <c r="F19" s="171">
        <f t="shared" si="5"/>
        <v>7.2179143416189584E-2</v>
      </c>
      <c r="G19" s="171">
        <f t="shared" si="5"/>
        <v>7.0792397392342304E-2</v>
      </c>
      <c r="H19" s="171">
        <f t="shared" si="5"/>
        <v>7.6925780151813325E-2</v>
      </c>
      <c r="I19" s="171">
        <f t="shared" si="5"/>
        <v>7.2629905447242904E-2</v>
      </c>
      <c r="J19" s="171">
        <f t="shared" si="5"/>
        <v>6.2197743148844707E-2</v>
      </c>
      <c r="K19" s="171">
        <f t="shared" si="5"/>
        <v>4.0130796670630201E-2</v>
      </c>
    </row>
    <row r="20" spans="1:11" x14ac:dyDescent="0.25">
      <c r="A20" s="11" t="s">
        <v>43</v>
      </c>
      <c r="B20" s="171">
        <f>B9/B11</f>
        <v>4.2002497445794075E-2</v>
      </c>
      <c r="C20" s="171">
        <f t="shared" ref="C20:K20" si="6">C9/C11</f>
        <v>5.3334460316118673E-2</v>
      </c>
      <c r="D20" s="171">
        <f t="shared" si="6"/>
        <v>6.1442564559216387E-2</v>
      </c>
      <c r="E20" s="171">
        <f t="shared" si="6"/>
        <v>7.5460380301121704E-2</v>
      </c>
      <c r="F20" s="171">
        <f t="shared" si="6"/>
        <v>7.804913399521704E-2</v>
      </c>
      <c r="G20" s="171">
        <f t="shared" si="6"/>
        <v>8.364704802130199E-2</v>
      </c>
      <c r="H20" s="171">
        <f t="shared" si="6"/>
        <v>8.8311779589541742E-2</v>
      </c>
      <c r="I20" s="171">
        <f t="shared" si="6"/>
        <v>6.2588904694167849E-2</v>
      </c>
      <c r="J20" s="171">
        <f t="shared" si="6"/>
        <v>4.9704459967759268E-2</v>
      </c>
      <c r="K20" s="171">
        <f t="shared" si="6"/>
        <v>5.2615933412604045E-2</v>
      </c>
    </row>
    <row r="21" spans="1:11" x14ac:dyDescent="0.25">
      <c r="A21" s="11" t="s">
        <v>44</v>
      </c>
      <c r="B21" s="171">
        <f>B10/B11</f>
        <v>8.7107882090286443E-2</v>
      </c>
      <c r="C21" s="171">
        <f t="shared" ref="C21:K21" si="7">C10/C11</f>
        <v>8.7524300566308846E-2</v>
      </c>
      <c r="D21" s="171">
        <f t="shared" si="7"/>
        <v>8.7612545760364105E-2</v>
      </c>
      <c r="E21" s="171">
        <f t="shared" si="7"/>
        <v>9.0336512506748248E-2</v>
      </c>
      <c r="F21" s="171">
        <f t="shared" si="7"/>
        <v>8.8412203782882823E-2</v>
      </c>
      <c r="G21" s="171">
        <f t="shared" si="7"/>
        <v>9.0166192268845841E-2</v>
      </c>
      <c r="H21" s="171">
        <f t="shared" si="7"/>
        <v>7.2849311217317969E-2</v>
      </c>
      <c r="I21" s="171">
        <f t="shared" si="7"/>
        <v>5.1041753828131538E-2</v>
      </c>
      <c r="J21" s="171">
        <f t="shared" si="7"/>
        <v>4.4868350349274583E-2</v>
      </c>
      <c r="K21" s="171">
        <f t="shared" si="7"/>
        <v>3.7752675386444709E-2</v>
      </c>
    </row>
    <row r="22" spans="1:11" x14ac:dyDescent="0.25">
      <c r="B22" s="171">
        <f t="shared" ref="B22" si="8">B11/$B$11</f>
        <v>1</v>
      </c>
    </row>
  </sheetData>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workbookViewId="0">
      <selection activeCell="L31" sqref="L31"/>
    </sheetView>
  </sheetViews>
  <sheetFormatPr defaultRowHeight="15" x14ac:dyDescent="0.25"/>
  <sheetData>
    <row r="1" spans="1:23" x14ac:dyDescent="0.25">
      <c r="A1" s="134" t="s">
        <v>366</v>
      </c>
      <c r="B1" s="82"/>
      <c r="C1" s="82"/>
      <c r="D1" s="82"/>
      <c r="E1" s="82"/>
      <c r="F1" s="82"/>
      <c r="G1" s="82"/>
      <c r="H1" s="82"/>
      <c r="I1" s="82"/>
      <c r="J1" s="82"/>
      <c r="K1" s="82"/>
      <c r="L1" s="82"/>
      <c r="M1" s="82"/>
      <c r="N1" s="82"/>
      <c r="O1" s="82"/>
      <c r="P1" s="82"/>
      <c r="Q1" s="82"/>
      <c r="R1" s="82"/>
      <c r="S1" s="82"/>
      <c r="T1" s="82"/>
      <c r="U1" s="82"/>
      <c r="V1" s="82"/>
      <c r="W1" s="82"/>
    </row>
    <row r="2" spans="1:23" ht="18.75" x14ac:dyDescent="0.3">
      <c r="A2" s="135"/>
      <c r="B2" s="82"/>
      <c r="C2" s="82"/>
      <c r="D2" s="82"/>
      <c r="E2" s="82"/>
      <c r="F2" s="82"/>
      <c r="G2" s="82"/>
      <c r="H2" s="82"/>
      <c r="I2" s="82"/>
      <c r="J2" s="82"/>
      <c r="K2" s="82"/>
      <c r="L2" s="82"/>
      <c r="M2" s="82"/>
      <c r="N2" s="82"/>
      <c r="O2" s="82"/>
      <c r="P2" s="82"/>
      <c r="Q2" s="82"/>
      <c r="R2" s="82"/>
      <c r="S2" s="82"/>
      <c r="T2" s="82"/>
      <c r="U2" s="82"/>
      <c r="V2" s="82"/>
      <c r="W2" s="82"/>
    </row>
    <row r="3" spans="1:23" x14ac:dyDescent="0.25">
      <c r="A3" s="82"/>
      <c r="B3" s="136" t="s">
        <v>63</v>
      </c>
      <c r="C3" s="136" t="s">
        <v>64</v>
      </c>
      <c r="D3" s="136" t="s">
        <v>65</v>
      </c>
      <c r="E3" s="136" t="s">
        <v>66</v>
      </c>
      <c r="F3" s="136" t="s">
        <v>67</v>
      </c>
      <c r="G3" s="136" t="s">
        <v>68</v>
      </c>
      <c r="H3" s="136" t="s">
        <v>69</v>
      </c>
      <c r="I3" s="136" t="s">
        <v>70</v>
      </c>
      <c r="J3" s="136" t="s">
        <v>71</v>
      </c>
      <c r="K3" s="103" t="s">
        <v>72</v>
      </c>
      <c r="L3" s="82"/>
      <c r="M3" s="82"/>
      <c r="N3" s="82"/>
      <c r="O3" s="82"/>
      <c r="P3" s="82"/>
      <c r="Q3" s="82"/>
      <c r="R3" s="82"/>
      <c r="S3" s="82"/>
      <c r="T3" s="82"/>
      <c r="U3" s="82"/>
      <c r="V3" s="82"/>
      <c r="W3" s="82"/>
    </row>
    <row r="4" spans="1:23" x14ac:dyDescent="0.25">
      <c r="A4" s="82" t="s">
        <v>15</v>
      </c>
      <c r="B4" s="82">
        <v>6051</v>
      </c>
      <c r="C4" s="82">
        <v>6867</v>
      </c>
      <c r="D4" s="82">
        <v>7017</v>
      </c>
      <c r="E4" s="82">
        <v>7190</v>
      </c>
      <c r="F4" s="82">
        <v>7718</v>
      </c>
      <c r="G4" s="82">
        <v>6320</v>
      </c>
      <c r="H4" s="82">
        <v>6552</v>
      </c>
      <c r="I4" s="82">
        <v>9724</v>
      </c>
      <c r="J4" s="82">
        <v>5212</v>
      </c>
      <c r="K4" s="82">
        <v>6695</v>
      </c>
      <c r="L4" s="82"/>
      <c r="M4" s="82"/>
      <c r="N4" s="82"/>
      <c r="O4" s="82"/>
      <c r="P4" s="82"/>
      <c r="Q4" s="82"/>
      <c r="R4" s="82"/>
      <c r="S4" s="82"/>
      <c r="T4" s="82"/>
      <c r="U4" s="82"/>
      <c r="V4" s="82"/>
      <c r="W4" s="82"/>
    </row>
    <row r="5" spans="1:23" x14ac:dyDescent="0.25">
      <c r="A5" s="82" t="s">
        <v>16</v>
      </c>
      <c r="B5" s="82">
        <v>1768</v>
      </c>
      <c r="C5" s="82">
        <v>1624</v>
      </c>
      <c r="D5" s="82">
        <v>1668</v>
      </c>
      <c r="E5" s="82">
        <v>1800</v>
      </c>
      <c r="F5" s="82">
        <v>2415</v>
      </c>
      <c r="G5" s="82">
        <v>1800</v>
      </c>
      <c r="H5" s="82">
        <v>1763</v>
      </c>
      <c r="I5" s="82">
        <v>2691</v>
      </c>
      <c r="J5" s="82">
        <v>1285</v>
      </c>
      <c r="K5" s="82">
        <v>1555</v>
      </c>
      <c r="L5" s="82"/>
      <c r="M5" s="82"/>
      <c r="N5" s="82"/>
      <c r="O5" s="82"/>
      <c r="P5" s="82"/>
      <c r="Q5" s="82"/>
      <c r="R5" s="82"/>
      <c r="S5" s="82"/>
      <c r="T5" s="82"/>
      <c r="U5" s="82"/>
      <c r="V5" s="82"/>
      <c r="W5" s="82"/>
    </row>
    <row r="6" spans="1:23" x14ac:dyDescent="0.25">
      <c r="A6" s="82" t="s">
        <v>283</v>
      </c>
      <c r="B6" s="82">
        <v>7819</v>
      </c>
      <c r="C6" s="82">
        <v>8491</v>
      </c>
      <c r="D6" s="82">
        <v>8685</v>
      </c>
      <c r="E6" s="82">
        <v>8990</v>
      </c>
      <c r="F6" s="82">
        <v>10133</v>
      </c>
      <c r="G6" s="82">
        <v>8120</v>
      </c>
      <c r="H6" s="82">
        <v>8315</v>
      </c>
      <c r="I6" s="82">
        <v>12415</v>
      </c>
      <c r="J6" s="82">
        <v>6497</v>
      </c>
      <c r="K6" s="82">
        <v>8250</v>
      </c>
      <c r="L6" s="82"/>
      <c r="M6" s="82"/>
      <c r="N6" s="82"/>
      <c r="O6" s="82"/>
      <c r="P6" s="82"/>
      <c r="Q6" s="82"/>
      <c r="R6" s="82"/>
      <c r="S6" s="82"/>
      <c r="T6" s="82"/>
      <c r="U6" s="82"/>
      <c r="V6" s="82"/>
      <c r="W6" s="82"/>
    </row>
    <row r="7" spans="1:23" x14ac:dyDescent="0.25">
      <c r="A7" s="82"/>
      <c r="B7" s="82"/>
      <c r="C7" s="82"/>
      <c r="D7" s="82"/>
      <c r="E7" s="82"/>
      <c r="F7" s="82"/>
      <c r="G7" s="82"/>
      <c r="H7" s="82"/>
      <c r="I7" s="82"/>
      <c r="J7" s="82"/>
      <c r="K7" s="82"/>
      <c r="L7" s="82"/>
      <c r="M7" s="82"/>
      <c r="N7" s="82"/>
      <c r="O7" s="82"/>
      <c r="P7" s="82"/>
      <c r="Q7" s="82"/>
      <c r="R7" s="82"/>
      <c r="S7" s="82"/>
      <c r="T7" s="82"/>
      <c r="U7" s="82"/>
      <c r="V7" s="82"/>
      <c r="W7" s="82"/>
    </row>
    <row r="8" spans="1:23" x14ac:dyDescent="0.25">
      <c r="A8" s="137"/>
      <c r="B8" s="138"/>
      <c r="C8" s="138"/>
      <c r="D8" s="138"/>
      <c r="E8" s="138"/>
      <c r="F8" s="138"/>
      <c r="G8" s="138"/>
      <c r="H8" s="138"/>
      <c r="I8" s="138"/>
      <c r="J8" s="138"/>
      <c r="K8" s="139"/>
      <c r="L8" s="82"/>
      <c r="M8" s="82"/>
      <c r="N8" s="82"/>
      <c r="O8" s="82"/>
      <c r="P8" s="82"/>
      <c r="Q8" s="82"/>
      <c r="R8" s="82"/>
      <c r="S8" s="82"/>
      <c r="T8" s="82"/>
      <c r="U8" s="82"/>
      <c r="V8" s="82"/>
      <c r="W8" s="82"/>
    </row>
    <row r="9" spans="1:23" x14ac:dyDescent="0.25">
      <c r="A9" s="137"/>
      <c r="B9" s="140"/>
      <c r="C9" s="140"/>
      <c r="D9" s="140"/>
      <c r="E9" s="140"/>
      <c r="F9" s="140"/>
      <c r="G9" s="140"/>
      <c r="H9" s="140"/>
      <c r="I9" s="140"/>
      <c r="J9" s="140"/>
      <c r="K9" s="140"/>
      <c r="L9" s="82"/>
      <c r="M9" s="82"/>
      <c r="N9" s="82"/>
      <c r="O9" s="82"/>
      <c r="P9" s="82"/>
      <c r="Q9" s="82"/>
      <c r="R9" s="82"/>
      <c r="S9" s="82"/>
      <c r="T9" s="82"/>
      <c r="U9" s="82"/>
      <c r="V9" s="82"/>
      <c r="W9" s="82"/>
    </row>
    <row r="10" spans="1:23" x14ac:dyDescent="0.25">
      <c r="A10" s="141" t="s">
        <v>16</v>
      </c>
      <c r="B10" s="142">
        <f>B5/B6</f>
        <v>0.2261158715948331</v>
      </c>
      <c r="C10" s="142">
        <f t="shared" ref="C10:K10" si="0">C5/C6</f>
        <v>0.19126133553173949</v>
      </c>
      <c r="D10" s="142">
        <f t="shared" si="0"/>
        <v>0.1920552677029361</v>
      </c>
      <c r="E10" s="142">
        <f t="shared" si="0"/>
        <v>0.20022246941045607</v>
      </c>
      <c r="F10" s="142">
        <f t="shared" si="0"/>
        <v>0.23833020823053389</v>
      </c>
      <c r="G10" s="142">
        <f t="shared" si="0"/>
        <v>0.22167487684729065</v>
      </c>
      <c r="H10" s="142">
        <f t="shared" si="0"/>
        <v>0.21202645820805774</v>
      </c>
      <c r="I10" s="142">
        <f t="shared" si="0"/>
        <v>0.21675392670157068</v>
      </c>
      <c r="J10" s="142">
        <f t="shared" si="0"/>
        <v>0.19778359242727411</v>
      </c>
      <c r="K10" s="142">
        <f t="shared" si="0"/>
        <v>0.18848484848484848</v>
      </c>
      <c r="L10" s="82"/>
      <c r="M10" s="82"/>
      <c r="N10" s="82"/>
      <c r="O10" s="82"/>
      <c r="P10" s="82"/>
      <c r="Q10" s="82"/>
      <c r="R10" s="82"/>
      <c r="S10" s="82"/>
      <c r="T10" s="82"/>
      <c r="U10" s="82"/>
      <c r="V10" s="82"/>
      <c r="W10" s="82"/>
    </row>
    <row r="11" spans="1:23" x14ac:dyDescent="0.25">
      <c r="A11" s="82"/>
      <c r="B11" s="82"/>
      <c r="C11" s="82"/>
      <c r="D11" s="82"/>
      <c r="E11" s="82"/>
      <c r="F11" s="82"/>
      <c r="G11" s="82"/>
      <c r="H11" s="82"/>
      <c r="I11" s="82"/>
      <c r="J11" s="82"/>
      <c r="K11" s="82"/>
      <c r="L11" s="82"/>
      <c r="M11" s="82"/>
      <c r="N11" s="82"/>
      <c r="O11" s="82"/>
      <c r="P11" s="82"/>
      <c r="Q11" s="82"/>
      <c r="R11" s="82"/>
      <c r="S11" s="82"/>
      <c r="T11" s="82"/>
      <c r="U11" s="82"/>
      <c r="V11" s="82"/>
      <c r="W11" s="82"/>
    </row>
    <row r="12" spans="1:23" x14ac:dyDescent="0.25">
      <c r="A12" s="82"/>
      <c r="B12" s="82"/>
      <c r="C12" s="82"/>
      <c r="D12" s="82"/>
      <c r="E12" s="82"/>
      <c r="F12" s="82"/>
      <c r="G12" s="82"/>
      <c r="H12" s="82"/>
      <c r="I12" s="82"/>
      <c r="J12" s="82"/>
      <c r="K12" s="82"/>
      <c r="L12" s="82"/>
      <c r="M12" s="82"/>
      <c r="N12" s="82"/>
      <c r="O12" s="82"/>
      <c r="P12" s="82"/>
      <c r="Q12" s="82"/>
      <c r="R12" s="82"/>
      <c r="S12" s="82"/>
      <c r="T12" s="82"/>
      <c r="U12" s="82"/>
      <c r="V12" s="82"/>
      <c r="W12" s="82"/>
    </row>
    <row r="13" spans="1:23" x14ac:dyDescent="0.25">
      <c r="A13" s="82"/>
      <c r="B13" s="82"/>
      <c r="C13" s="82"/>
      <c r="D13" s="82"/>
      <c r="E13" s="82"/>
      <c r="F13" s="82"/>
      <c r="G13" s="82"/>
      <c r="H13" s="82"/>
      <c r="I13" s="82"/>
      <c r="J13" s="82"/>
      <c r="K13" s="82"/>
      <c r="L13" s="82"/>
      <c r="M13" s="82"/>
      <c r="N13" s="82"/>
      <c r="O13" s="82"/>
      <c r="P13" s="82"/>
      <c r="Q13" s="82"/>
      <c r="R13" s="82"/>
      <c r="S13" s="82"/>
      <c r="T13" s="82"/>
      <c r="U13" s="82"/>
      <c r="V13" s="82"/>
      <c r="W13" s="82"/>
    </row>
    <row r="14" spans="1:23" x14ac:dyDescent="0.25">
      <c r="A14" s="82"/>
      <c r="B14" s="82"/>
      <c r="C14" s="82"/>
      <c r="D14" s="82"/>
      <c r="E14" s="82"/>
      <c r="F14" s="82"/>
      <c r="G14" s="82"/>
      <c r="H14" s="82"/>
      <c r="I14" s="82"/>
      <c r="J14" s="82"/>
      <c r="K14" s="82"/>
      <c r="L14" s="82"/>
      <c r="M14" s="82"/>
      <c r="N14" s="82"/>
      <c r="O14" s="82"/>
      <c r="P14" s="82"/>
      <c r="Q14" s="82"/>
      <c r="R14" s="82"/>
      <c r="S14" s="82"/>
      <c r="T14" s="82"/>
      <c r="U14" s="82"/>
      <c r="V14" s="82"/>
      <c r="W14" s="82"/>
    </row>
    <row r="15" spans="1:23" x14ac:dyDescent="0.25">
      <c r="A15" s="82"/>
      <c r="B15" s="82"/>
      <c r="C15" s="82"/>
      <c r="D15" s="82"/>
      <c r="E15" s="82"/>
      <c r="F15" s="82"/>
      <c r="G15" s="82"/>
      <c r="H15" s="82"/>
      <c r="I15" s="82"/>
      <c r="J15" s="82"/>
      <c r="K15" s="82"/>
      <c r="L15" s="82"/>
      <c r="M15" s="82"/>
      <c r="N15" s="82"/>
      <c r="O15" s="82"/>
      <c r="P15" s="82"/>
      <c r="Q15" s="82"/>
      <c r="R15" s="82"/>
      <c r="S15" s="82"/>
      <c r="T15" s="82"/>
      <c r="U15" s="82"/>
      <c r="V15" s="82"/>
      <c r="W15" s="82"/>
    </row>
    <row r="16" spans="1:23" x14ac:dyDescent="0.25">
      <c r="A16" s="82"/>
      <c r="B16" s="82"/>
      <c r="C16" s="82"/>
      <c r="D16" s="82"/>
      <c r="E16" s="82"/>
      <c r="F16" s="82"/>
      <c r="G16" s="82"/>
      <c r="H16" s="82"/>
      <c r="I16" s="82"/>
      <c r="J16" s="82"/>
      <c r="K16" s="82"/>
      <c r="L16" s="82"/>
      <c r="M16" s="82"/>
      <c r="N16" s="82"/>
      <c r="O16" s="82"/>
      <c r="P16" s="82"/>
      <c r="Q16" s="82"/>
      <c r="R16" s="82"/>
      <c r="S16" s="82"/>
      <c r="T16" s="82"/>
      <c r="U16" s="82"/>
      <c r="V16" s="82"/>
      <c r="W16" s="82"/>
    </row>
    <row r="17" spans="1:23" x14ac:dyDescent="0.25">
      <c r="A17" s="82"/>
      <c r="B17" s="82"/>
      <c r="C17" s="82"/>
      <c r="D17" s="82"/>
      <c r="E17" s="82"/>
      <c r="F17" s="82"/>
      <c r="G17" s="82"/>
      <c r="H17" s="82"/>
      <c r="I17" s="82"/>
      <c r="J17" s="82"/>
      <c r="K17" s="82"/>
      <c r="L17" s="82"/>
      <c r="M17" s="82"/>
      <c r="N17" s="82"/>
      <c r="O17" s="82"/>
      <c r="P17" s="82"/>
      <c r="Q17" s="82"/>
      <c r="R17" s="82"/>
      <c r="S17" s="82"/>
      <c r="T17" s="82"/>
      <c r="U17" s="82"/>
      <c r="V17" s="82"/>
      <c r="W17" s="82"/>
    </row>
    <row r="18" spans="1:23" x14ac:dyDescent="0.25">
      <c r="A18" s="82"/>
      <c r="B18" s="82"/>
      <c r="C18" s="82"/>
      <c r="D18" s="82"/>
      <c r="E18" s="82"/>
      <c r="F18" s="82"/>
      <c r="G18" s="82"/>
      <c r="H18" s="82"/>
      <c r="I18" s="82"/>
      <c r="J18" s="82"/>
      <c r="K18" s="82"/>
      <c r="L18" s="82"/>
      <c r="M18" s="82"/>
      <c r="N18" s="82"/>
      <c r="O18" s="82"/>
      <c r="P18" s="82"/>
      <c r="Q18" s="82"/>
      <c r="R18" s="82"/>
      <c r="S18" s="82"/>
      <c r="T18" s="82"/>
      <c r="U18" s="82"/>
      <c r="V18" s="82"/>
      <c r="W18" s="82"/>
    </row>
    <row r="19" spans="1:23" x14ac:dyDescent="0.25">
      <c r="A19" s="82"/>
      <c r="B19" s="82"/>
      <c r="C19" s="82"/>
      <c r="D19" s="82"/>
      <c r="E19" s="82"/>
      <c r="F19" s="82"/>
      <c r="G19" s="82"/>
      <c r="H19" s="82"/>
      <c r="I19" s="82"/>
      <c r="J19" s="82"/>
      <c r="K19" s="82"/>
      <c r="L19" s="82"/>
      <c r="M19" s="82"/>
      <c r="N19" s="82"/>
      <c r="O19" s="82"/>
      <c r="P19" s="143"/>
      <c r="Q19" s="144" t="s">
        <v>367</v>
      </c>
      <c r="R19" s="144"/>
      <c r="S19" s="144"/>
      <c r="T19" s="144"/>
      <c r="U19" s="143"/>
      <c r="V19" s="143"/>
      <c r="W19" s="143"/>
    </row>
    <row r="20" spans="1:23" x14ac:dyDescent="0.25">
      <c r="A20" s="82"/>
      <c r="B20" s="82"/>
      <c r="C20" s="82"/>
      <c r="D20" s="82"/>
      <c r="E20" s="82"/>
      <c r="F20" s="82"/>
      <c r="G20" s="82"/>
      <c r="H20" s="82"/>
      <c r="I20" s="82"/>
      <c r="J20" s="82"/>
      <c r="K20" s="82"/>
      <c r="L20" s="82"/>
      <c r="M20" s="82"/>
      <c r="N20" s="82"/>
      <c r="O20" s="82"/>
      <c r="P20" s="82"/>
      <c r="Q20" s="141" t="s">
        <v>368</v>
      </c>
      <c r="R20" s="141"/>
      <c r="S20" s="141"/>
      <c r="T20" s="141"/>
      <c r="U20" s="82"/>
      <c r="V20" s="82"/>
      <c r="W20" s="82"/>
    </row>
    <row r="21" spans="1:23" x14ac:dyDescent="0.25">
      <c r="A21" s="82"/>
      <c r="B21" s="82"/>
      <c r="C21" s="82"/>
      <c r="D21" s="82"/>
      <c r="E21" s="82"/>
      <c r="F21" s="82"/>
      <c r="G21" s="82"/>
      <c r="H21" s="82"/>
      <c r="I21" s="82"/>
      <c r="J21" s="82"/>
      <c r="K21" s="82"/>
      <c r="L21" s="82"/>
      <c r="M21" s="82"/>
      <c r="N21" s="82"/>
      <c r="O21" s="82"/>
      <c r="P21" s="82"/>
      <c r="Q21" s="82"/>
      <c r="R21" s="82"/>
      <c r="S21" s="82"/>
      <c r="T21" s="82"/>
      <c r="U21" s="82"/>
      <c r="V21" s="82"/>
      <c r="W21" s="82"/>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workbookViewId="0">
      <selection activeCell="P38" sqref="P38"/>
    </sheetView>
  </sheetViews>
  <sheetFormatPr defaultRowHeight="15" x14ac:dyDescent="0.25"/>
  <sheetData>
    <row r="1" spans="1:22" x14ac:dyDescent="0.25">
      <c r="A1" s="108" t="s">
        <v>369</v>
      </c>
      <c r="B1" s="145"/>
      <c r="C1" s="145"/>
      <c r="D1" s="145"/>
      <c r="E1" s="145"/>
      <c r="F1" s="145"/>
      <c r="G1" s="145"/>
      <c r="H1" s="145"/>
      <c r="I1" s="145"/>
      <c r="J1" s="145"/>
      <c r="K1" s="145"/>
      <c r="L1" s="145"/>
      <c r="M1" s="145"/>
      <c r="N1" s="145"/>
      <c r="O1" s="145"/>
      <c r="P1" s="145"/>
      <c r="Q1" s="145"/>
      <c r="R1" s="145"/>
      <c r="S1" s="145"/>
      <c r="T1" s="145"/>
      <c r="U1" s="145"/>
      <c r="V1" s="146"/>
    </row>
    <row r="2" spans="1:22" x14ac:dyDescent="0.25">
      <c r="A2" s="127"/>
      <c r="B2" s="127"/>
      <c r="C2" s="127"/>
      <c r="D2" s="127"/>
      <c r="E2" s="127"/>
      <c r="F2" s="127"/>
      <c r="G2" s="127"/>
      <c r="H2" s="127"/>
      <c r="I2" s="127"/>
      <c r="J2" s="127"/>
      <c r="K2" s="127"/>
      <c r="L2" s="127"/>
      <c r="M2" s="127"/>
      <c r="N2" s="127"/>
      <c r="O2" s="127"/>
      <c r="P2" s="127"/>
      <c r="Q2" s="127"/>
      <c r="R2" s="127"/>
      <c r="S2" s="127"/>
      <c r="T2" s="127"/>
      <c r="U2" s="127"/>
      <c r="V2" s="1"/>
    </row>
    <row r="3" spans="1:22" x14ac:dyDescent="0.25">
      <c r="A3" s="147" t="s">
        <v>189</v>
      </c>
      <c r="B3" s="182" t="s">
        <v>29</v>
      </c>
      <c r="C3" s="183"/>
      <c r="D3" s="184" t="s">
        <v>23</v>
      </c>
      <c r="E3" s="185"/>
      <c r="F3" s="185"/>
      <c r="G3" s="185"/>
      <c r="H3" s="185"/>
      <c r="I3" s="186"/>
      <c r="J3" s="182" t="s">
        <v>25</v>
      </c>
      <c r="K3" s="187"/>
      <c r="L3" s="187"/>
      <c r="M3" s="187"/>
      <c r="N3" s="187"/>
      <c r="O3" s="183"/>
      <c r="P3" s="182" t="s">
        <v>210</v>
      </c>
      <c r="Q3" s="183"/>
      <c r="R3" s="182" t="s">
        <v>370</v>
      </c>
      <c r="S3" s="183"/>
      <c r="T3" s="182" t="s">
        <v>17</v>
      </c>
      <c r="U3" s="183"/>
      <c r="V3" s="1"/>
    </row>
    <row r="4" spans="1:22" x14ac:dyDescent="0.25">
      <c r="A4" s="148"/>
      <c r="B4" s="149"/>
      <c r="C4" s="150"/>
      <c r="D4" s="190" t="s">
        <v>335</v>
      </c>
      <c r="E4" s="191"/>
      <c r="F4" s="191" t="s">
        <v>371</v>
      </c>
      <c r="G4" s="191"/>
      <c r="H4" s="191" t="s">
        <v>372</v>
      </c>
      <c r="I4" s="192"/>
      <c r="J4" s="190" t="s">
        <v>373</v>
      </c>
      <c r="K4" s="191"/>
      <c r="L4" s="191" t="s">
        <v>339</v>
      </c>
      <c r="M4" s="191"/>
      <c r="N4" s="191" t="s">
        <v>340</v>
      </c>
      <c r="O4" s="192"/>
      <c r="P4" s="151"/>
      <c r="Q4" s="152"/>
      <c r="R4" s="188" t="s">
        <v>374</v>
      </c>
      <c r="S4" s="189"/>
      <c r="T4" s="149"/>
      <c r="U4" s="150"/>
      <c r="V4" s="1"/>
    </row>
    <row r="5" spans="1:22" x14ac:dyDescent="0.25">
      <c r="A5" s="153" t="s">
        <v>375</v>
      </c>
      <c r="B5" s="154" t="s">
        <v>136</v>
      </c>
      <c r="C5" s="155" t="s">
        <v>137</v>
      </c>
      <c r="D5" s="156" t="s">
        <v>136</v>
      </c>
      <c r="E5" s="156" t="s">
        <v>137</v>
      </c>
      <c r="F5" s="156" t="s">
        <v>136</v>
      </c>
      <c r="G5" s="156" t="s">
        <v>137</v>
      </c>
      <c r="H5" s="156" t="s">
        <v>136</v>
      </c>
      <c r="I5" s="155" t="s">
        <v>137</v>
      </c>
      <c r="J5" s="156" t="s">
        <v>136</v>
      </c>
      <c r="K5" s="156" t="s">
        <v>137</v>
      </c>
      <c r="L5" s="156" t="s">
        <v>136</v>
      </c>
      <c r="M5" s="156" t="s">
        <v>137</v>
      </c>
      <c r="N5" s="156" t="s">
        <v>136</v>
      </c>
      <c r="O5" s="155" t="s">
        <v>137</v>
      </c>
      <c r="P5" s="156" t="s">
        <v>136</v>
      </c>
      <c r="Q5" s="155" t="s">
        <v>137</v>
      </c>
      <c r="R5" s="154" t="s">
        <v>136</v>
      </c>
      <c r="S5" s="155" t="s">
        <v>137</v>
      </c>
      <c r="T5" s="154" t="s">
        <v>136</v>
      </c>
      <c r="U5" s="155" t="s">
        <v>137</v>
      </c>
      <c r="V5" s="1"/>
    </row>
    <row r="6" spans="1:22" x14ac:dyDescent="0.25">
      <c r="A6" s="148" t="s">
        <v>376</v>
      </c>
      <c r="B6" s="157"/>
      <c r="C6" s="158"/>
      <c r="D6" s="159"/>
      <c r="E6" s="159"/>
      <c r="F6" s="159"/>
      <c r="G6" s="159"/>
      <c r="H6" s="159"/>
      <c r="I6" s="159"/>
      <c r="J6" s="157"/>
      <c r="K6" s="160"/>
      <c r="L6" s="160" t="s">
        <v>377</v>
      </c>
      <c r="M6" s="160" t="s">
        <v>377</v>
      </c>
      <c r="N6" s="160"/>
      <c r="O6" s="158"/>
      <c r="P6" s="159"/>
      <c r="Q6" s="159"/>
      <c r="R6" s="157"/>
      <c r="S6" s="158"/>
      <c r="T6" s="157" t="s">
        <v>377</v>
      </c>
      <c r="U6" s="158" t="s">
        <v>377</v>
      </c>
      <c r="V6" s="1"/>
    </row>
    <row r="7" spans="1:22" x14ac:dyDescent="0.25">
      <c r="A7" s="148" t="s">
        <v>378</v>
      </c>
      <c r="B7" s="161"/>
      <c r="C7" s="162"/>
      <c r="D7" s="159"/>
      <c r="E7" s="159"/>
      <c r="F7" s="159"/>
      <c r="G7" s="159"/>
      <c r="H7" s="159"/>
      <c r="I7" s="159"/>
      <c r="J7" s="161"/>
      <c r="K7" s="159"/>
      <c r="L7" s="159">
        <v>10</v>
      </c>
      <c r="M7" s="159">
        <v>20</v>
      </c>
      <c r="N7" s="159"/>
      <c r="O7" s="162"/>
      <c r="P7" s="159"/>
      <c r="Q7" s="159"/>
      <c r="R7" s="161"/>
      <c r="S7" s="162"/>
      <c r="T7" s="161">
        <v>10</v>
      </c>
      <c r="U7" s="162">
        <v>20</v>
      </c>
      <c r="V7" s="1"/>
    </row>
    <row r="8" spans="1:22" x14ac:dyDescent="0.25">
      <c r="A8" s="148" t="s">
        <v>379</v>
      </c>
      <c r="B8" s="161"/>
      <c r="C8" s="162"/>
      <c r="D8" s="159"/>
      <c r="E8" s="159"/>
      <c r="F8" s="159"/>
      <c r="G8" s="159"/>
      <c r="H8" s="159"/>
      <c r="I8" s="159"/>
      <c r="J8" s="161">
        <v>30</v>
      </c>
      <c r="K8" s="159">
        <v>50</v>
      </c>
      <c r="L8" s="159">
        <v>80</v>
      </c>
      <c r="M8" s="159">
        <v>80</v>
      </c>
      <c r="N8" s="159"/>
      <c r="O8" s="162">
        <v>20</v>
      </c>
      <c r="P8" s="159"/>
      <c r="Q8" s="159"/>
      <c r="R8" s="161"/>
      <c r="S8" s="162"/>
      <c r="T8" s="161">
        <v>110</v>
      </c>
      <c r="U8" s="162">
        <v>160</v>
      </c>
      <c r="V8" s="1"/>
    </row>
    <row r="9" spans="1:22" x14ac:dyDescent="0.25">
      <c r="A9" s="148" t="s">
        <v>380</v>
      </c>
      <c r="B9" s="161">
        <v>240</v>
      </c>
      <c r="C9" s="162">
        <v>340</v>
      </c>
      <c r="D9" s="159">
        <v>80</v>
      </c>
      <c r="E9" s="159">
        <v>100</v>
      </c>
      <c r="F9" s="159">
        <v>100</v>
      </c>
      <c r="G9" s="159">
        <v>110</v>
      </c>
      <c r="H9" s="159">
        <v>120</v>
      </c>
      <c r="I9" s="159">
        <v>160</v>
      </c>
      <c r="J9" s="161">
        <v>60</v>
      </c>
      <c r="K9" s="159">
        <v>50</v>
      </c>
      <c r="L9" s="159">
        <v>240</v>
      </c>
      <c r="M9" s="159">
        <v>180</v>
      </c>
      <c r="N9" s="159"/>
      <c r="O9" s="162"/>
      <c r="P9" s="159">
        <v>130</v>
      </c>
      <c r="Q9" s="159">
        <v>90</v>
      </c>
      <c r="R9" s="161">
        <v>70</v>
      </c>
      <c r="S9" s="162"/>
      <c r="T9" s="161">
        <v>1030</v>
      </c>
      <c r="U9" s="162">
        <v>1010</v>
      </c>
      <c r="V9" s="1"/>
    </row>
    <row r="10" spans="1:22" x14ac:dyDescent="0.25">
      <c r="A10" s="148" t="s">
        <v>381</v>
      </c>
      <c r="B10" s="161"/>
      <c r="C10" s="162">
        <v>30</v>
      </c>
      <c r="D10" s="159"/>
      <c r="E10" s="159"/>
      <c r="F10" s="159">
        <v>110</v>
      </c>
      <c r="G10" s="159">
        <v>100</v>
      </c>
      <c r="H10" s="159">
        <v>70</v>
      </c>
      <c r="I10" s="159">
        <v>70</v>
      </c>
      <c r="J10" s="161">
        <v>50</v>
      </c>
      <c r="K10" s="159">
        <v>40</v>
      </c>
      <c r="L10" s="159">
        <v>90</v>
      </c>
      <c r="M10" s="159">
        <v>80</v>
      </c>
      <c r="N10" s="159"/>
      <c r="O10" s="162"/>
      <c r="P10" s="159">
        <v>20</v>
      </c>
      <c r="Q10" s="159">
        <v>20</v>
      </c>
      <c r="R10" s="161">
        <v>110</v>
      </c>
      <c r="S10" s="162">
        <v>70</v>
      </c>
      <c r="T10" s="161">
        <v>440</v>
      </c>
      <c r="U10" s="162">
        <v>420</v>
      </c>
      <c r="V10" s="1"/>
    </row>
    <row r="11" spans="1:22" x14ac:dyDescent="0.25">
      <c r="A11" s="148" t="s">
        <v>382</v>
      </c>
      <c r="B11" s="161">
        <v>240</v>
      </c>
      <c r="C11" s="162">
        <v>250</v>
      </c>
      <c r="D11" s="159">
        <v>20</v>
      </c>
      <c r="E11" s="159">
        <v>30</v>
      </c>
      <c r="F11" s="159">
        <v>50</v>
      </c>
      <c r="G11" s="159">
        <v>80</v>
      </c>
      <c r="H11" s="159">
        <v>50</v>
      </c>
      <c r="I11" s="159">
        <v>40</v>
      </c>
      <c r="J11" s="161">
        <v>10</v>
      </c>
      <c r="K11" s="159">
        <v>10</v>
      </c>
      <c r="L11" s="159"/>
      <c r="M11" s="159"/>
      <c r="N11" s="159"/>
      <c r="O11" s="162"/>
      <c r="P11" s="159"/>
      <c r="Q11" s="159"/>
      <c r="R11" s="161"/>
      <c r="S11" s="162"/>
      <c r="T11" s="161">
        <v>380</v>
      </c>
      <c r="U11" s="162">
        <v>410</v>
      </c>
      <c r="V11" s="1"/>
    </row>
    <row r="12" spans="1:22" x14ac:dyDescent="0.25">
      <c r="A12" s="148" t="s">
        <v>383</v>
      </c>
      <c r="B12" s="161">
        <v>150</v>
      </c>
      <c r="C12" s="162">
        <v>100</v>
      </c>
      <c r="D12" s="159"/>
      <c r="E12" s="159"/>
      <c r="F12" s="159">
        <v>30</v>
      </c>
      <c r="G12" s="159">
        <v>60</v>
      </c>
      <c r="H12" s="159"/>
      <c r="I12" s="159"/>
      <c r="J12" s="161">
        <v>10</v>
      </c>
      <c r="K12" s="159"/>
      <c r="L12" s="159">
        <v>10</v>
      </c>
      <c r="M12" s="159">
        <v>80</v>
      </c>
      <c r="N12" s="159"/>
      <c r="O12" s="162">
        <v>30</v>
      </c>
      <c r="P12" s="159">
        <v>50</v>
      </c>
      <c r="Q12" s="159">
        <v>20</v>
      </c>
      <c r="R12" s="163" t="s">
        <v>384</v>
      </c>
      <c r="S12" s="164" t="s">
        <v>384</v>
      </c>
      <c r="T12" s="161">
        <v>270</v>
      </c>
      <c r="U12" s="162">
        <v>290</v>
      </c>
      <c r="V12" s="1"/>
    </row>
    <row r="13" spans="1:22" x14ac:dyDescent="0.25">
      <c r="A13" s="148" t="s">
        <v>385</v>
      </c>
      <c r="B13" s="161">
        <v>70</v>
      </c>
      <c r="C13" s="162">
        <v>80</v>
      </c>
      <c r="D13" s="159"/>
      <c r="E13" s="159"/>
      <c r="F13" s="159">
        <v>40</v>
      </c>
      <c r="G13" s="159">
        <v>40</v>
      </c>
      <c r="H13" s="159">
        <v>30</v>
      </c>
      <c r="I13" s="159">
        <v>30</v>
      </c>
      <c r="J13" s="161">
        <v>20</v>
      </c>
      <c r="K13" s="159">
        <v>30</v>
      </c>
      <c r="L13" s="159">
        <v>20</v>
      </c>
      <c r="M13" s="159">
        <v>50</v>
      </c>
      <c r="N13" s="159"/>
      <c r="O13" s="162"/>
      <c r="P13" s="159"/>
      <c r="Q13" s="159"/>
      <c r="R13" s="163" t="s">
        <v>384</v>
      </c>
      <c r="S13" s="162"/>
      <c r="T13" s="161">
        <v>180</v>
      </c>
      <c r="U13" s="162">
        <v>220</v>
      </c>
      <c r="V13" s="1"/>
    </row>
    <row r="14" spans="1:22" x14ac:dyDescent="0.25">
      <c r="A14" s="148" t="s">
        <v>386</v>
      </c>
      <c r="B14" s="161"/>
      <c r="C14" s="162"/>
      <c r="D14" s="159">
        <v>50</v>
      </c>
      <c r="E14" s="159">
        <v>50</v>
      </c>
      <c r="F14" s="159">
        <v>70</v>
      </c>
      <c r="G14" s="159">
        <v>80</v>
      </c>
      <c r="H14" s="159">
        <v>50</v>
      </c>
      <c r="I14" s="159">
        <v>50</v>
      </c>
      <c r="J14" s="161">
        <v>10</v>
      </c>
      <c r="K14" s="159"/>
      <c r="L14" s="159">
        <v>40</v>
      </c>
      <c r="M14" s="159">
        <v>50</v>
      </c>
      <c r="N14" s="159"/>
      <c r="O14" s="162"/>
      <c r="P14" s="159"/>
      <c r="Q14" s="159"/>
      <c r="R14" s="161">
        <v>40</v>
      </c>
      <c r="S14" s="162">
        <v>60</v>
      </c>
      <c r="T14" s="161">
        <v>260</v>
      </c>
      <c r="U14" s="162">
        <v>280</v>
      </c>
      <c r="V14" s="1"/>
    </row>
    <row r="15" spans="1:22" x14ac:dyDescent="0.25">
      <c r="A15" s="148" t="s">
        <v>387</v>
      </c>
      <c r="B15" s="161"/>
      <c r="C15" s="162"/>
      <c r="D15" s="159"/>
      <c r="E15" s="159"/>
      <c r="F15" s="159"/>
      <c r="G15" s="159"/>
      <c r="H15" s="159"/>
      <c r="I15" s="159"/>
      <c r="J15" s="161"/>
      <c r="K15" s="159"/>
      <c r="L15" s="159"/>
      <c r="M15" s="159"/>
      <c r="N15" s="159"/>
      <c r="O15" s="162"/>
      <c r="P15" s="159">
        <v>50</v>
      </c>
      <c r="Q15" s="159">
        <v>40</v>
      </c>
      <c r="R15" s="161">
        <v>10</v>
      </c>
      <c r="S15" s="162"/>
      <c r="T15" s="161">
        <v>60</v>
      </c>
      <c r="U15" s="162">
        <v>40</v>
      </c>
      <c r="V15" s="1"/>
    </row>
    <row r="16" spans="1:22" x14ac:dyDescent="0.25">
      <c r="A16" s="148" t="s">
        <v>388</v>
      </c>
      <c r="B16" s="161">
        <v>110</v>
      </c>
      <c r="C16" s="162">
        <v>70</v>
      </c>
      <c r="D16" s="159">
        <v>30</v>
      </c>
      <c r="E16" s="159">
        <v>50</v>
      </c>
      <c r="F16" s="159">
        <v>30</v>
      </c>
      <c r="G16" s="159">
        <v>40</v>
      </c>
      <c r="H16" s="159">
        <v>40</v>
      </c>
      <c r="I16" s="159">
        <v>60</v>
      </c>
      <c r="J16" s="161">
        <v>20</v>
      </c>
      <c r="K16" s="159">
        <v>20</v>
      </c>
      <c r="L16" s="165" t="s">
        <v>384</v>
      </c>
      <c r="M16" s="159">
        <v>50</v>
      </c>
      <c r="N16" s="159"/>
      <c r="O16" s="162"/>
      <c r="P16" s="159">
        <v>20</v>
      </c>
      <c r="Q16" s="159">
        <v>30</v>
      </c>
      <c r="R16" s="161"/>
      <c r="S16" s="162"/>
      <c r="T16" s="161">
        <v>240</v>
      </c>
      <c r="U16" s="162">
        <v>310</v>
      </c>
      <c r="V16" s="1"/>
    </row>
    <row r="17" spans="1:22" x14ac:dyDescent="0.25">
      <c r="A17" s="148" t="s">
        <v>389</v>
      </c>
      <c r="B17" s="161">
        <v>60</v>
      </c>
      <c r="C17" s="162">
        <v>90</v>
      </c>
      <c r="D17" s="159">
        <v>20</v>
      </c>
      <c r="E17" s="159">
        <v>20</v>
      </c>
      <c r="F17" s="159">
        <v>40</v>
      </c>
      <c r="G17" s="159">
        <v>40</v>
      </c>
      <c r="H17" s="159">
        <v>20</v>
      </c>
      <c r="I17" s="159">
        <v>30</v>
      </c>
      <c r="J17" s="161">
        <v>10</v>
      </c>
      <c r="K17" s="159">
        <v>10</v>
      </c>
      <c r="L17" s="159">
        <v>40</v>
      </c>
      <c r="M17" s="159">
        <v>50</v>
      </c>
      <c r="N17" s="159"/>
      <c r="O17" s="162"/>
      <c r="P17" s="159">
        <v>20</v>
      </c>
      <c r="Q17" s="159">
        <v>30</v>
      </c>
      <c r="R17" s="163" t="s">
        <v>384</v>
      </c>
      <c r="S17" s="164" t="s">
        <v>384</v>
      </c>
      <c r="T17" s="161">
        <v>220</v>
      </c>
      <c r="U17" s="162">
        <v>270</v>
      </c>
      <c r="V17" s="1"/>
    </row>
    <row r="18" spans="1:22" x14ac:dyDescent="0.25">
      <c r="A18" s="148" t="s">
        <v>390</v>
      </c>
      <c r="B18" s="161">
        <v>170</v>
      </c>
      <c r="C18" s="162">
        <v>180</v>
      </c>
      <c r="D18" s="159"/>
      <c r="E18" s="159"/>
      <c r="F18" s="159">
        <v>100</v>
      </c>
      <c r="G18" s="159">
        <v>90</v>
      </c>
      <c r="H18" s="159">
        <v>40</v>
      </c>
      <c r="I18" s="159">
        <v>60</v>
      </c>
      <c r="J18" s="161">
        <v>20</v>
      </c>
      <c r="K18" s="159">
        <v>50</v>
      </c>
      <c r="L18" s="159">
        <v>130</v>
      </c>
      <c r="M18" s="159">
        <v>130</v>
      </c>
      <c r="N18" s="159"/>
      <c r="O18" s="162">
        <v>60</v>
      </c>
      <c r="P18" s="159">
        <v>70</v>
      </c>
      <c r="Q18" s="159">
        <v>70</v>
      </c>
      <c r="R18" s="161">
        <v>110</v>
      </c>
      <c r="S18" s="162">
        <v>80</v>
      </c>
      <c r="T18" s="161">
        <v>630</v>
      </c>
      <c r="U18" s="162">
        <v>720</v>
      </c>
      <c r="V18" s="1"/>
    </row>
    <row r="19" spans="1:22" x14ac:dyDescent="0.25">
      <c r="A19" s="148" t="s">
        <v>391</v>
      </c>
      <c r="B19" s="161"/>
      <c r="C19" s="162"/>
      <c r="D19" s="159"/>
      <c r="E19" s="159"/>
      <c r="F19" s="159"/>
      <c r="G19" s="159"/>
      <c r="H19" s="159"/>
      <c r="I19" s="159"/>
      <c r="J19" s="161"/>
      <c r="K19" s="159">
        <v>20</v>
      </c>
      <c r="L19" s="159">
        <v>30</v>
      </c>
      <c r="M19" s="159">
        <v>30</v>
      </c>
      <c r="N19" s="159"/>
      <c r="O19" s="162"/>
      <c r="P19" s="159"/>
      <c r="Q19" s="159"/>
      <c r="R19" s="161"/>
      <c r="S19" s="162"/>
      <c r="T19" s="161">
        <v>30</v>
      </c>
      <c r="U19" s="162">
        <v>50</v>
      </c>
      <c r="V19" s="1"/>
    </row>
    <row r="20" spans="1:22" x14ac:dyDescent="0.25">
      <c r="A20" s="148" t="s">
        <v>392</v>
      </c>
      <c r="B20" s="161"/>
      <c r="C20" s="162"/>
      <c r="D20" s="159"/>
      <c r="E20" s="159"/>
      <c r="F20" s="159"/>
      <c r="G20" s="159"/>
      <c r="H20" s="159"/>
      <c r="I20" s="159"/>
      <c r="J20" s="163" t="s">
        <v>384</v>
      </c>
      <c r="K20" s="159"/>
      <c r="L20" s="159">
        <v>20</v>
      </c>
      <c r="M20" s="159">
        <v>30</v>
      </c>
      <c r="N20" s="159"/>
      <c r="O20" s="162"/>
      <c r="P20" s="159"/>
      <c r="Q20" s="159"/>
      <c r="R20" s="161"/>
      <c r="S20" s="162"/>
      <c r="T20" s="161">
        <v>20</v>
      </c>
      <c r="U20" s="162">
        <v>30</v>
      </c>
      <c r="V20" s="1"/>
    </row>
    <row r="21" spans="1:22" x14ac:dyDescent="0.25">
      <c r="A21" s="148" t="s">
        <v>393</v>
      </c>
      <c r="B21" s="161"/>
      <c r="C21" s="162"/>
      <c r="D21" s="159"/>
      <c r="E21" s="159"/>
      <c r="F21" s="159"/>
      <c r="G21" s="159"/>
      <c r="H21" s="159"/>
      <c r="I21" s="159"/>
      <c r="J21" s="161"/>
      <c r="K21" s="165"/>
      <c r="L21" s="159">
        <v>50</v>
      </c>
      <c r="M21" s="159">
        <v>50</v>
      </c>
      <c r="N21" s="159"/>
      <c r="O21" s="162"/>
      <c r="P21" s="159"/>
      <c r="Q21" s="159"/>
      <c r="R21" s="161"/>
      <c r="S21" s="162"/>
      <c r="T21" s="161">
        <v>50</v>
      </c>
      <c r="U21" s="162">
        <v>50</v>
      </c>
      <c r="V21" s="1"/>
    </row>
    <row r="22" spans="1:22" x14ac:dyDescent="0.25">
      <c r="A22" s="148" t="s">
        <v>394</v>
      </c>
      <c r="B22" s="161">
        <v>140</v>
      </c>
      <c r="C22" s="162">
        <v>140</v>
      </c>
      <c r="D22" s="159">
        <v>40</v>
      </c>
      <c r="E22" s="159">
        <v>60</v>
      </c>
      <c r="F22" s="159">
        <v>100</v>
      </c>
      <c r="G22" s="159">
        <v>110</v>
      </c>
      <c r="H22" s="159">
        <v>70</v>
      </c>
      <c r="I22" s="159">
        <v>60</v>
      </c>
      <c r="J22" s="161">
        <v>80</v>
      </c>
      <c r="K22" s="159">
        <v>70</v>
      </c>
      <c r="L22" s="159">
        <v>160</v>
      </c>
      <c r="M22" s="159">
        <v>130</v>
      </c>
      <c r="N22" s="159"/>
      <c r="O22" s="162"/>
      <c r="P22" s="159">
        <v>20</v>
      </c>
      <c r="Q22" s="159">
        <v>50</v>
      </c>
      <c r="R22" s="161">
        <v>140</v>
      </c>
      <c r="S22" s="162">
        <v>90</v>
      </c>
      <c r="T22" s="161">
        <v>760</v>
      </c>
      <c r="U22" s="162">
        <v>720</v>
      </c>
      <c r="V22" s="1"/>
    </row>
    <row r="23" spans="1:22" x14ac:dyDescent="0.25">
      <c r="A23" s="148" t="s">
        <v>395</v>
      </c>
      <c r="B23" s="161">
        <v>280</v>
      </c>
      <c r="C23" s="162">
        <v>250</v>
      </c>
      <c r="D23" s="159">
        <v>60</v>
      </c>
      <c r="E23" s="159">
        <v>50</v>
      </c>
      <c r="F23" s="159">
        <v>70</v>
      </c>
      <c r="G23" s="159">
        <v>60</v>
      </c>
      <c r="H23" s="159">
        <v>40</v>
      </c>
      <c r="I23" s="159">
        <v>50</v>
      </c>
      <c r="J23" s="161">
        <v>60</v>
      </c>
      <c r="K23" s="159">
        <v>60</v>
      </c>
      <c r="L23" s="159">
        <v>140</v>
      </c>
      <c r="M23" s="159">
        <v>160</v>
      </c>
      <c r="N23" s="159"/>
      <c r="O23" s="162">
        <v>40</v>
      </c>
      <c r="P23" s="159">
        <v>80</v>
      </c>
      <c r="Q23" s="159">
        <v>40</v>
      </c>
      <c r="R23" s="161">
        <v>40</v>
      </c>
      <c r="S23" s="164" t="s">
        <v>384</v>
      </c>
      <c r="T23" s="161">
        <v>760</v>
      </c>
      <c r="U23" s="162">
        <v>720</v>
      </c>
      <c r="V23" s="1"/>
    </row>
    <row r="24" spans="1:22" x14ac:dyDescent="0.25">
      <c r="A24" s="148" t="s">
        <v>396</v>
      </c>
      <c r="B24" s="161">
        <v>100</v>
      </c>
      <c r="C24" s="162">
        <v>120</v>
      </c>
      <c r="D24" s="159"/>
      <c r="E24" s="159"/>
      <c r="F24" s="159">
        <v>20</v>
      </c>
      <c r="G24" s="159">
        <v>30</v>
      </c>
      <c r="H24" s="159">
        <v>10</v>
      </c>
      <c r="I24" s="159">
        <v>20</v>
      </c>
      <c r="J24" s="161"/>
      <c r="K24" s="159"/>
      <c r="L24" s="159">
        <v>40</v>
      </c>
      <c r="M24" s="159">
        <v>50</v>
      </c>
      <c r="N24" s="159"/>
      <c r="O24" s="162">
        <v>10</v>
      </c>
      <c r="P24" s="159"/>
      <c r="Q24" s="159"/>
      <c r="R24" s="161">
        <v>10</v>
      </c>
      <c r="S24" s="162">
        <v>10</v>
      </c>
      <c r="T24" s="161">
        <v>180</v>
      </c>
      <c r="U24" s="162">
        <v>240</v>
      </c>
      <c r="V24" s="1"/>
    </row>
    <row r="25" spans="1:22" x14ac:dyDescent="0.25">
      <c r="A25" s="148" t="s">
        <v>397</v>
      </c>
      <c r="B25" s="161"/>
      <c r="C25" s="162"/>
      <c r="D25" s="159"/>
      <c r="E25" s="159"/>
      <c r="F25" s="159"/>
      <c r="G25" s="159"/>
      <c r="H25" s="159"/>
      <c r="I25" s="159"/>
      <c r="J25" s="161">
        <v>40</v>
      </c>
      <c r="K25" s="159">
        <v>30</v>
      </c>
      <c r="L25" s="159">
        <v>140</v>
      </c>
      <c r="M25" s="159">
        <v>100</v>
      </c>
      <c r="N25" s="159"/>
      <c r="O25" s="162"/>
      <c r="P25" s="159"/>
      <c r="Q25" s="159"/>
      <c r="R25" s="161"/>
      <c r="S25" s="164" t="s">
        <v>384</v>
      </c>
      <c r="T25" s="161">
        <v>180</v>
      </c>
      <c r="U25" s="162">
        <v>130</v>
      </c>
      <c r="V25" s="1"/>
    </row>
    <row r="26" spans="1:22" x14ac:dyDescent="0.25">
      <c r="A26" s="148" t="s">
        <v>398</v>
      </c>
      <c r="B26" s="161">
        <v>350</v>
      </c>
      <c r="C26" s="162">
        <v>360</v>
      </c>
      <c r="D26" s="159">
        <v>60</v>
      </c>
      <c r="E26" s="159">
        <v>60</v>
      </c>
      <c r="F26" s="159">
        <v>150</v>
      </c>
      <c r="G26" s="159">
        <v>130</v>
      </c>
      <c r="H26" s="159">
        <v>110</v>
      </c>
      <c r="I26" s="159">
        <v>110</v>
      </c>
      <c r="J26" s="161">
        <v>100</v>
      </c>
      <c r="K26" s="159">
        <v>120</v>
      </c>
      <c r="L26" s="159">
        <v>140</v>
      </c>
      <c r="M26" s="159">
        <v>220</v>
      </c>
      <c r="N26" s="159"/>
      <c r="O26" s="164" t="s">
        <v>384</v>
      </c>
      <c r="P26" s="159">
        <v>20</v>
      </c>
      <c r="Q26" s="159">
        <v>30</v>
      </c>
      <c r="R26" s="161">
        <v>190</v>
      </c>
      <c r="S26" s="162">
        <v>80</v>
      </c>
      <c r="T26" s="161">
        <v>1110</v>
      </c>
      <c r="U26" s="162">
        <v>1110</v>
      </c>
      <c r="V26" s="1"/>
    </row>
    <row r="27" spans="1:22" x14ac:dyDescent="0.25">
      <c r="A27" s="148" t="s">
        <v>399</v>
      </c>
      <c r="B27" s="161">
        <v>180</v>
      </c>
      <c r="C27" s="162">
        <v>170</v>
      </c>
      <c r="D27" s="159">
        <v>20</v>
      </c>
      <c r="E27" s="159">
        <v>20</v>
      </c>
      <c r="F27" s="159">
        <v>30</v>
      </c>
      <c r="G27" s="159">
        <v>40</v>
      </c>
      <c r="H27" s="159"/>
      <c r="I27" s="159">
        <v>30</v>
      </c>
      <c r="J27" s="161"/>
      <c r="K27" s="159"/>
      <c r="L27" s="159"/>
      <c r="M27" s="159"/>
      <c r="N27" s="159"/>
      <c r="O27" s="162"/>
      <c r="P27" s="159"/>
      <c r="Q27" s="159"/>
      <c r="R27" s="161">
        <v>10</v>
      </c>
      <c r="S27" s="162">
        <v>10</v>
      </c>
      <c r="T27" s="161">
        <v>230</v>
      </c>
      <c r="U27" s="162">
        <v>260</v>
      </c>
      <c r="V27" s="1"/>
    </row>
    <row r="28" spans="1:22" x14ac:dyDescent="0.25">
      <c r="A28" s="148" t="s">
        <v>400</v>
      </c>
      <c r="B28" s="161">
        <v>120</v>
      </c>
      <c r="C28" s="162">
        <v>250</v>
      </c>
      <c r="D28" s="159"/>
      <c r="E28" s="159"/>
      <c r="F28" s="159"/>
      <c r="G28" s="159"/>
      <c r="H28" s="159"/>
      <c r="I28" s="159"/>
      <c r="J28" s="161">
        <v>10</v>
      </c>
      <c r="K28" s="159">
        <v>10</v>
      </c>
      <c r="L28" s="159">
        <v>20</v>
      </c>
      <c r="M28" s="159">
        <v>40</v>
      </c>
      <c r="N28" s="159"/>
      <c r="O28" s="162"/>
      <c r="P28" s="159"/>
      <c r="Q28" s="159"/>
      <c r="R28" s="161">
        <v>20</v>
      </c>
      <c r="S28" s="162">
        <v>10</v>
      </c>
      <c r="T28" s="161">
        <v>170</v>
      </c>
      <c r="U28" s="162">
        <v>320</v>
      </c>
      <c r="V28" s="1"/>
    </row>
    <row r="29" spans="1:22" x14ac:dyDescent="0.25">
      <c r="A29" s="148" t="s">
        <v>401</v>
      </c>
      <c r="B29" s="161">
        <v>290</v>
      </c>
      <c r="C29" s="162">
        <v>310</v>
      </c>
      <c r="D29" s="159">
        <v>100</v>
      </c>
      <c r="E29" s="159">
        <v>150</v>
      </c>
      <c r="F29" s="159">
        <v>70</v>
      </c>
      <c r="G29" s="159">
        <v>160</v>
      </c>
      <c r="H29" s="159">
        <v>60</v>
      </c>
      <c r="I29" s="159">
        <v>160</v>
      </c>
      <c r="J29" s="161">
        <v>100</v>
      </c>
      <c r="K29" s="159">
        <v>20</v>
      </c>
      <c r="L29" s="159">
        <v>290</v>
      </c>
      <c r="M29" s="159">
        <v>410</v>
      </c>
      <c r="N29" s="159"/>
      <c r="O29" s="162"/>
      <c r="P29" s="159">
        <v>120</v>
      </c>
      <c r="Q29" s="159">
        <v>180</v>
      </c>
      <c r="R29" s="161">
        <v>640</v>
      </c>
      <c r="S29" s="162">
        <v>450</v>
      </c>
      <c r="T29" s="161">
        <v>1670</v>
      </c>
      <c r="U29" s="162">
        <v>1850</v>
      </c>
      <c r="V29" s="1"/>
    </row>
    <row r="30" spans="1:22" x14ac:dyDescent="0.25">
      <c r="A30" s="148" t="s">
        <v>402</v>
      </c>
      <c r="B30" s="161">
        <v>120</v>
      </c>
      <c r="C30" s="162">
        <v>220</v>
      </c>
      <c r="D30" s="159">
        <v>50</v>
      </c>
      <c r="E30" s="159">
        <v>60</v>
      </c>
      <c r="F30" s="159">
        <v>80</v>
      </c>
      <c r="G30" s="159">
        <v>60</v>
      </c>
      <c r="H30" s="159">
        <v>30</v>
      </c>
      <c r="I30" s="159">
        <v>0</v>
      </c>
      <c r="J30" s="161">
        <v>50</v>
      </c>
      <c r="K30" s="159">
        <v>30</v>
      </c>
      <c r="L30" s="159">
        <v>50</v>
      </c>
      <c r="M30" s="159">
        <v>50</v>
      </c>
      <c r="N30" s="159"/>
      <c r="O30" s="162"/>
      <c r="P30" s="159"/>
      <c r="Q30" s="159"/>
      <c r="R30" s="161">
        <v>20</v>
      </c>
      <c r="S30" s="164" t="s">
        <v>384</v>
      </c>
      <c r="T30" s="161">
        <v>400</v>
      </c>
      <c r="U30" s="162">
        <v>420</v>
      </c>
      <c r="V30" s="1"/>
    </row>
    <row r="31" spans="1:22" x14ac:dyDescent="0.25">
      <c r="A31" s="148" t="s">
        <v>403</v>
      </c>
      <c r="B31" s="161">
        <v>80</v>
      </c>
      <c r="C31" s="162">
        <v>90</v>
      </c>
      <c r="D31" s="159">
        <v>20</v>
      </c>
      <c r="E31" s="159">
        <v>20</v>
      </c>
      <c r="F31" s="159">
        <v>40</v>
      </c>
      <c r="G31" s="159">
        <v>40</v>
      </c>
      <c r="H31" s="159">
        <v>20</v>
      </c>
      <c r="I31" s="159">
        <v>30</v>
      </c>
      <c r="J31" s="161">
        <v>20</v>
      </c>
      <c r="K31" s="159">
        <v>50</v>
      </c>
      <c r="L31" s="159">
        <v>90</v>
      </c>
      <c r="M31" s="159">
        <v>120</v>
      </c>
      <c r="N31" s="159"/>
      <c r="O31" s="162"/>
      <c r="P31" s="159"/>
      <c r="Q31" s="159">
        <v>50</v>
      </c>
      <c r="R31" s="161">
        <v>110</v>
      </c>
      <c r="S31" s="162">
        <v>70</v>
      </c>
      <c r="T31" s="161">
        <v>370</v>
      </c>
      <c r="U31" s="162">
        <v>470</v>
      </c>
      <c r="V31" s="1"/>
    </row>
    <row r="32" spans="1:22" x14ac:dyDescent="0.25">
      <c r="A32" s="148" t="s">
        <v>404</v>
      </c>
      <c r="B32" s="161">
        <v>240</v>
      </c>
      <c r="C32" s="162">
        <v>190</v>
      </c>
      <c r="D32" s="159"/>
      <c r="E32" s="159"/>
      <c r="F32" s="159">
        <v>120</v>
      </c>
      <c r="G32" s="159">
        <v>150</v>
      </c>
      <c r="H32" s="159">
        <v>60</v>
      </c>
      <c r="I32" s="159">
        <v>70</v>
      </c>
      <c r="J32" s="161">
        <v>60</v>
      </c>
      <c r="K32" s="159">
        <v>70</v>
      </c>
      <c r="L32" s="159">
        <v>270</v>
      </c>
      <c r="M32" s="159">
        <v>240</v>
      </c>
      <c r="N32" s="159"/>
      <c r="O32" s="162"/>
      <c r="P32" s="159"/>
      <c r="Q32" s="159"/>
      <c r="R32" s="161">
        <v>50</v>
      </c>
      <c r="S32" s="162">
        <v>20</v>
      </c>
      <c r="T32" s="161">
        <v>790</v>
      </c>
      <c r="U32" s="162">
        <v>750</v>
      </c>
      <c r="V32" s="1"/>
    </row>
    <row r="33" spans="1:22" x14ac:dyDescent="0.25">
      <c r="A33" s="148" t="s">
        <v>405</v>
      </c>
      <c r="B33" s="161">
        <v>30</v>
      </c>
      <c r="C33" s="162">
        <v>70</v>
      </c>
      <c r="D33" s="159">
        <v>40</v>
      </c>
      <c r="E33" s="159">
        <v>30</v>
      </c>
      <c r="F33" s="159">
        <v>60</v>
      </c>
      <c r="G33" s="159">
        <v>70</v>
      </c>
      <c r="H33" s="159">
        <v>30</v>
      </c>
      <c r="I33" s="159">
        <v>60</v>
      </c>
      <c r="J33" s="163" t="s">
        <v>384</v>
      </c>
      <c r="K33" s="159"/>
      <c r="L33" s="159">
        <v>60</v>
      </c>
      <c r="M33" s="159">
        <v>140</v>
      </c>
      <c r="N33" s="159"/>
      <c r="O33" s="162"/>
      <c r="P33" s="159"/>
      <c r="Q33" s="159"/>
      <c r="R33" s="161"/>
      <c r="S33" s="159"/>
      <c r="T33" s="159">
        <v>220</v>
      </c>
      <c r="U33" s="162">
        <v>360</v>
      </c>
      <c r="V33" s="1"/>
    </row>
    <row r="34" spans="1:22" x14ac:dyDescent="0.25">
      <c r="A34" s="166"/>
      <c r="B34" s="167">
        <v>2960</v>
      </c>
      <c r="C34" s="168">
        <v>3290</v>
      </c>
      <c r="D34" s="169">
        <v>600</v>
      </c>
      <c r="E34" s="169">
        <v>690</v>
      </c>
      <c r="F34" s="169">
        <v>1310</v>
      </c>
      <c r="G34" s="169">
        <v>1470</v>
      </c>
      <c r="H34" s="169">
        <v>850</v>
      </c>
      <c r="I34" s="169">
        <v>1070</v>
      </c>
      <c r="J34" s="167">
        <v>770</v>
      </c>
      <c r="K34" s="169">
        <v>740</v>
      </c>
      <c r="L34" s="169">
        <v>2150</v>
      </c>
      <c r="M34" s="169">
        <v>2560</v>
      </c>
      <c r="N34" s="169">
        <v>0</v>
      </c>
      <c r="O34" s="168">
        <v>170</v>
      </c>
      <c r="P34" s="169">
        <v>580</v>
      </c>
      <c r="Q34" s="169">
        <v>640</v>
      </c>
      <c r="R34" s="167">
        <v>1550</v>
      </c>
      <c r="S34" s="169">
        <v>960</v>
      </c>
      <c r="T34" s="167">
        <v>10760</v>
      </c>
      <c r="U34" s="168">
        <v>11600</v>
      </c>
      <c r="V34" s="1"/>
    </row>
    <row r="35" spans="1:22" x14ac:dyDescent="0.25">
      <c r="A35" s="127"/>
      <c r="B35" s="127"/>
      <c r="C35" s="127"/>
      <c r="D35" s="127"/>
      <c r="E35" s="127"/>
      <c r="F35" s="127"/>
      <c r="G35" s="127"/>
      <c r="H35" s="127"/>
      <c r="I35" s="127"/>
      <c r="J35" s="127"/>
      <c r="K35" s="127"/>
      <c r="L35" s="126"/>
      <c r="M35" s="126"/>
      <c r="N35" s="127"/>
      <c r="O35" s="127"/>
      <c r="P35" s="127"/>
      <c r="Q35" s="127"/>
      <c r="R35" s="127"/>
      <c r="S35" s="127"/>
      <c r="T35" s="127"/>
      <c r="U35" s="127"/>
      <c r="V35" s="1"/>
    </row>
    <row r="36" spans="1:22" x14ac:dyDescent="0.25">
      <c r="A36" s="170" t="s">
        <v>406</v>
      </c>
      <c r="B36" s="127"/>
      <c r="C36" s="127"/>
      <c r="D36" s="127"/>
      <c r="E36" s="127"/>
      <c r="F36" s="127"/>
      <c r="G36" s="127"/>
      <c r="H36" s="127"/>
      <c r="I36" s="127"/>
      <c r="J36" s="127"/>
      <c r="K36" s="127"/>
      <c r="L36" s="127"/>
      <c r="M36" s="127"/>
      <c r="N36" s="127"/>
      <c r="O36" s="127"/>
      <c r="P36" s="127"/>
      <c r="Q36" s="127"/>
      <c r="R36" s="127"/>
      <c r="S36" s="127"/>
      <c r="T36" s="127"/>
      <c r="U36" s="127"/>
      <c r="V36" s="1"/>
    </row>
    <row r="37" spans="1:22" x14ac:dyDescent="0.25">
      <c r="A37" s="170" t="s">
        <v>407</v>
      </c>
      <c r="B37" s="127"/>
      <c r="C37" s="127"/>
      <c r="D37" s="127"/>
      <c r="E37" s="127"/>
      <c r="F37" s="127"/>
      <c r="G37" s="127"/>
      <c r="H37" s="127"/>
      <c r="I37" s="127"/>
      <c r="J37" s="127"/>
      <c r="K37" s="127"/>
      <c r="L37" s="127"/>
      <c r="M37" s="127"/>
      <c r="N37" s="127"/>
      <c r="O37" s="127"/>
      <c r="P37" s="127"/>
      <c r="Q37" s="127"/>
      <c r="R37" s="127"/>
      <c r="S37" s="127"/>
      <c r="T37" s="127"/>
      <c r="U37" s="127"/>
      <c r="V37" s="1"/>
    </row>
  </sheetData>
  <mergeCells count="13">
    <mergeCell ref="R4:S4"/>
    <mergeCell ref="D4:E4"/>
    <mergeCell ref="F4:G4"/>
    <mergeCell ref="H4:I4"/>
    <mergeCell ref="J4:K4"/>
    <mergeCell ref="L4:M4"/>
    <mergeCell ref="N4:O4"/>
    <mergeCell ref="T3:U3"/>
    <mergeCell ref="B3:C3"/>
    <mergeCell ref="D3:I3"/>
    <mergeCell ref="J3:O3"/>
    <mergeCell ref="P3:Q3"/>
    <mergeCell ref="R3:S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24" sqref="C24"/>
    </sheetView>
  </sheetViews>
  <sheetFormatPr defaultRowHeight="15" x14ac:dyDescent="0.25"/>
  <cols>
    <col min="3" max="3" width="30.7109375" bestFit="1" customWidth="1"/>
  </cols>
  <sheetData>
    <row r="1" spans="1:5" x14ac:dyDescent="0.25">
      <c r="D1" t="s">
        <v>45</v>
      </c>
      <c r="E1" t="s">
        <v>46</v>
      </c>
    </row>
    <row r="2" spans="1:5" x14ac:dyDescent="0.25">
      <c r="D2" t="s">
        <v>47</v>
      </c>
      <c r="E2" t="s">
        <v>47</v>
      </c>
    </row>
    <row r="3" spans="1:5" x14ac:dyDescent="0.25">
      <c r="A3">
        <v>2010</v>
      </c>
    </row>
    <row r="4" spans="1:5" x14ac:dyDescent="0.25">
      <c r="A4" t="s">
        <v>48</v>
      </c>
      <c r="D4" t="s">
        <v>49</v>
      </c>
      <c r="E4" s="12">
        <v>5600</v>
      </c>
    </row>
    <row r="5" spans="1:5" x14ac:dyDescent="0.25">
      <c r="B5" t="s">
        <v>50</v>
      </c>
      <c r="C5" t="s">
        <v>51</v>
      </c>
      <c r="D5" s="12">
        <v>1700</v>
      </c>
      <c r="E5">
        <v>700</v>
      </c>
    </row>
    <row r="6" spans="1:5" x14ac:dyDescent="0.25">
      <c r="A6" t="s">
        <v>52</v>
      </c>
      <c r="D6" s="12">
        <v>94400</v>
      </c>
      <c r="E6" s="12">
        <v>19800</v>
      </c>
    </row>
    <row r="7" spans="1:5" x14ac:dyDescent="0.25">
      <c r="B7" t="s">
        <v>50</v>
      </c>
      <c r="C7" t="s">
        <v>51</v>
      </c>
      <c r="D7" s="12">
        <v>7000</v>
      </c>
      <c r="E7" s="12">
        <v>2900</v>
      </c>
    </row>
    <row r="8" spans="1:5" x14ac:dyDescent="0.25">
      <c r="A8">
        <v>2013</v>
      </c>
    </row>
    <row r="9" spans="1:5" x14ac:dyDescent="0.25">
      <c r="A9" t="s">
        <v>48</v>
      </c>
      <c r="D9" s="12">
        <v>6100</v>
      </c>
      <c r="E9" s="12">
        <v>1900</v>
      </c>
    </row>
    <row r="10" spans="1:5" x14ac:dyDescent="0.25">
      <c r="B10" t="s">
        <v>50</v>
      </c>
      <c r="C10" t="s">
        <v>53</v>
      </c>
      <c r="D10" s="12">
        <v>1500</v>
      </c>
      <c r="E10">
        <v>400</v>
      </c>
    </row>
    <row r="11" spans="1:5" x14ac:dyDescent="0.25">
      <c r="C11" t="s">
        <v>51</v>
      </c>
      <c r="D11" s="12">
        <v>3200</v>
      </c>
      <c r="E11">
        <v>900</v>
      </c>
    </row>
    <row r="13" spans="1:5" x14ac:dyDescent="0.25">
      <c r="A13" t="s">
        <v>52</v>
      </c>
      <c r="D13" s="12">
        <v>24500</v>
      </c>
      <c r="E13" s="12">
        <v>10500</v>
      </c>
    </row>
    <row r="14" spans="1:5" x14ac:dyDescent="0.25">
      <c r="B14" t="s">
        <v>50</v>
      </c>
      <c r="C14" t="s">
        <v>53</v>
      </c>
      <c r="D14" s="12">
        <v>8900</v>
      </c>
      <c r="E14" s="12">
        <v>4000</v>
      </c>
    </row>
    <row r="15" spans="1:5" x14ac:dyDescent="0.25">
      <c r="C15" t="s">
        <v>51</v>
      </c>
      <c r="D15" s="12">
        <v>8900</v>
      </c>
      <c r="E15" s="12">
        <v>3700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C31" sqref="C31"/>
    </sheetView>
  </sheetViews>
  <sheetFormatPr defaultRowHeight="15" x14ac:dyDescent="0.25"/>
  <sheetData>
    <row r="1" spans="1:5" x14ac:dyDescent="0.25">
      <c r="A1" t="s">
        <v>54</v>
      </c>
    </row>
    <row r="3" spans="1:5" x14ac:dyDescent="0.25">
      <c r="A3" t="s">
        <v>0</v>
      </c>
      <c r="B3" t="s">
        <v>55</v>
      </c>
      <c r="C3" t="s">
        <v>56</v>
      </c>
      <c r="D3" t="s">
        <v>57</v>
      </c>
    </row>
    <row r="4" spans="1:5" x14ac:dyDescent="0.25">
      <c r="A4">
        <v>1977</v>
      </c>
      <c r="B4">
        <v>3678</v>
      </c>
      <c r="C4">
        <v>69</v>
      </c>
      <c r="D4">
        <v>3747</v>
      </c>
      <c r="E4" s="13">
        <f t="shared" ref="E4:E15" si="0">C4/D4</f>
        <v>1.8414731785428344E-2</v>
      </c>
    </row>
    <row r="5" spans="1:5" x14ac:dyDescent="0.25">
      <c r="A5">
        <v>1978</v>
      </c>
      <c r="B5">
        <v>4128</v>
      </c>
      <c r="C5">
        <v>129</v>
      </c>
      <c r="D5">
        <v>4257</v>
      </c>
      <c r="E5" s="13">
        <f t="shared" si="0"/>
        <v>3.0303030303030304E-2</v>
      </c>
    </row>
    <row r="6" spans="1:5" x14ac:dyDescent="0.25">
      <c r="A6">
        <v>1979</v>
      </c>
      <c r="B6">
        <v>6832</v>
      </c>
      <c r="C6">
        <v>204</v>
      </c>
      <c r="D6">
        <v>7036</v>
      </c>
      <c r="E6" s="13">
        <f t="shared" si="0"/>
        <v>2.8993746446844798E-2</v>
      </c>
    </row>
    <row r="7" spans="1:5" x14ac:dyDescent="0.25">
      <c r="A7">
        <v>1980</v>
      </c>
      <c r="B7">
        <v>7834</v>
      </c>
      <c r="C7">
        <v>340</v>
      </c>
      <c r="D7">
        <v>8174</v>
      </c>
      <c r="E7" s="13">
        <f t="shared" si="0"/>
        <v>4.1595302177636406E-2</v>
      </c>
    </row>
    <row r="8" spans="1:5" x14ac:dyDescent="0.25">
      <c r="A8">
        <v>1981</v>
      </c>
      <c r="B8">
        <v>11210</v>
      </c>
      <c r="C8">
        <v>726</v>
      </c>
      <c r="D8">
        <v>11936</v>
      </c>
      <c r="E8" s="13">
        <f t="shared" si="0"/>
        <v>6.0824396782841822E-2</v>
      </c>
    </row>
    <row r="9" spans="1:5" x14ac:dyDescent="0.25">
      <c r="A9">
        <v>1982</v>
      </c>
      <c r="B9">
        <v>9816</v>
      </c>
      <c r="C9">
        <v>570</v>
      </c>
      <c r="D9">
        <v>10386</v>
      </c>
      <c r="E9" s="13">
        <f t="shared" si="0"/>
        <v>5.4881571346042747E-2</v>
      </c>
    </row>
    <row r="10" spans="1:5" x14ac:dyDescent="0.25">
      <c r="A10">
        <v>1983</v>
      </c>
      <c r="B10">
        <v>10124</v>
      </c>
      <c r="C10">
        <v>533</v>
      </c>
      <c r="D10">
        <v>10657</v>
      </c>
      <c r="E10" s="13">
        <f t="shared" si="0"/>
        <v>5.001407525570048E-2</v>
      </c>
    </row>
    <row r="11" spans="1:5" x14ac:dyDescent="0.25">
      <c r="A11">
        <v>1984</v>
      </c>
      <c r="B11">
        <v>10011</v>
      </c>
      <c r="C11">
        <v>562</v>
      </c>
      <c r="D11">
        <v>10573</v>
      </c>
      <c r="E11" s="13">
        <f t="shared" si="0"/>
        <v>5.3154260853116427E-2</v>
      </c>
    </row>
    <row r="12" spans="1:5" x14ac:dyDescent="0.25">
      <c r="A12">
        <v>1985</v>
      </c>
      <c r="B12">
        <v>10367</v>
      </c>
      <c r="C12">
        <v>704</v>
      </c>
      <c r="D12">
        <v>11071</v>
      </c>
      <c r="E12" s="13">
        <f t="shared" si="0"/>
        <v>6.3589558305482796E-2</v>
      </c>
    </row>
    <row r="13" spans="1:5" x14ac:dyDescent="0.25">
      <c r="A13">
        <v>1986</v>
      </c>
      <c r="B13">
        <v>8748</v>
      </c>
      <c r="C13">
        <v>927</v>
      </c>
      <c r="D13">
        <v>9675</v>
      </c>
      <c r="E13" s="13">
        <f t="shared" si="0"/>
        <v>9.5813953488372086E-2</v>
      </c>
    </row>
    <row r="14" spans="1:5" x14ac:dyDescent="0.25">
      <c r="A14">
        <v>1987</v>
      </c>
      <c r="B14">
        <v>8444</v>
      </c>
      <c r="C14">
        <v>1133</v>
      </c>
      <c r="D14">
        <v>9577</v>
      </c>
      <c r="E14" s="13">
        <f t="shared" si="0"/>
        <v>0.11830427064842852</v>
      </c>
    </row>
    <row r="15" spans="1:5" x14ac:dyDescent="0.25">
      <c r="A15">
        <v>1988</v>
      </c>
      <c r="B15">
        <v>8682</v>
      </c>
      <c r="C15">
        <v>1123</v>
      </c>
      <c r="D15">
        <v>9805</v>
      </c>
      <c r="E15" s="13">
        <f t="shared" si="0"/>
        <v>0.11453340132585416</v>
      </c>
    </row>
    <row r="16" spans="1:5" x14ac:dyDescent="0.25">
      <c r="A16">
        <v>1989</v>
      </c>
      <c r="B16">
        <v>9011</v>
      </c>
      <c r="C16">
        <v>1915</v>
      </c>
      <c r="D16">
        <v>10926</v>
      </c>
      <c r="E16" s="13">
        <f>C16/D16</f>
        <v>0.17526999816950395</v>
      </c>
    </row>
    <row r="17" spans="1:6" x14ac:dyDescent="0.25">
      <c r="B17">
        <v>11562</v>
      </c>
      <c r="C17">
        <v>29924</v>
      </c>
      <c r="D17">
        <v>41486</v>
      </c>
      <c r="E17" s="13">
        <f t="shared" ref="E17:E40" si="1">C17/D17</f>
        <v>0.72130357228944708</v>
      </c>
    </row>
    <row r="18" spans="1:6" x14ac:dyDescent="0.25">
      <c r="B18">
        <v>28166</v>
      </c>
      <c r="C18">
        <v>97285</v>
      </c>
      <c r="D18">
        <v>125451</v>
      </c>
      <c r="E18" s="13">
        <f t="shared" si="1"/>
        <v>0.77548206072490455</v>
      </c>
    </row>
    <row r="19" spans="1:6" x14ac:dyDescent="0.25">
      <c r="B19">
        <v>34480</v>
      </c>
      <c r="C19">
        <v>110786</v>
      </c>
      <c r="D19">
        <v>145266</v>
      </c>
      <c r="E19" s="13">
        <f t="shared" si="1"/>
        <v>0.76264232511392893</v>
      </c>
    </row>
    <row r="20" spans="1:6" x14ac:dyDescent="0.25">
      <c r="A20">
        <v>1993</v>
      </c>
      <c r="B20">
        <v>34870</v>
      </c>
      <c r="C20">
        <v>98683</v>
      </c>
      <c r="D20">
        <v>133553</v>
      </c>
      <c r="E20" s="13">
        <f t="shared" si="1"/>
        <v>0.73890515375918175</v>
      </c>
    </row>
    <row r="21" spans="1:6" x14ac:dyDescent="0.25">
      <c r="B21">
        <v>31387</v>
      </c>
      <c r="C21">
        <v>98315</v>
      </c>
      <c r="D21">
        <v>129702</v>
      </c>
      <c r="E21" s="13">
        <f t="shared" si="1"/>
        <v>0.75800681562350614</v>
      </c>
    </row>
    <row r="22" spans="1:6" x14ac:dyDescent="0.25">
      <c r="B22">
        <v>32494</v>
      </c>
      <c r="C22">
        <v>94817</v>
      </c>
      <c r="D22">
        <v>127311</v>
      </c>
      <c r="E22" s="13">
        <f t="shared" si="1"/>
        <v>0.74476675228377753</v>
      </c>
    </row>
    <row r="23" spans="1:6" x14ac:dyDescent="0.25">
      <c r="B23">
        <v>37351</v>
      </c>
      <c r="C23">
        <v>101099</v>
      </c>
      <c r="D23">
        <v>138450</v>
      </c>
      <c r="E23" s="13">
        <f t="shared" si="1"/>
        <v>0.73022029613578909</v>
      </c>
    </row>
    <row r="24" spans="1:6" x14ac:dyDescent="0.25">
      <c r="A24">
        <v>1997</v>
      </c>
      <c r="B24">
        <v>38510</v>
      </c>
      <c r="C24">
        <v>105169</v>
      </c>
      <c r="D24">
        <v>143679</v>
      </c>
      <c r="E24" s="13">
        <f t="shared" si="1"/>
        <v>0.73197196528372277</v>
      </c>
    </row>
    <row r="25" spans="1:6" x14ac:dyDescent="0.25">
      <c r="B25">
        <v>38571</v>
      </c>
      <c r="C25">
        <v>91968</v>
      </c>
      <c r="D25">
        <v>130539</v>
      </c>
      <c r="E25" s="13">
        <f t="shared" si="1"/>
        <v>0.70452508445751849</v>
      </c>
    </row>
    <row r="26" spans="1:6" x14ac:dyDescent="0.25">
      <c r="B26">
        <v>37817</v>
      </c>
      <c r="C26">
        <v>80311</v>
      </c>
      <c r="D26">
        <v>118128</v>
      </c>
      <c r="E26" s="13">
        <f t="shared" si="1"/>
        <v>0.67986421508871731</v>
      </c>
    </row>
    <row r="27" spans="1:6" x14ac:dyDescent="0.25">
      <c r="B27">
        <v>31548</v>
      </c>
      <c r="C27">
        <v>69469</v>
      </c>
      <c r="D27">
        <v>101017</v>
      </c>
      <c r="E27" s="13">
        <f t="shared" si="1"/>
        <v>0.68769613035429678</v>
      </c>
    </row>
    <row r="28" spans="1:6" x14ac:dyDescent="0.25">
      <c r="B28">
        <v>23686</v>
      </c>
      <c r="C28">
        <v>50469</v>
      </c>
      <c r="D28">
        <v>74155</v>
      </c>
      <c r="E28" s="13">
        <f t="shared" si="1"/>
        <v>0.68058795765626057</v>
      </c>
      <c r="F28" s="13">
        <f>D28/D27-1</f>
        <v>-0.26591563796192719</v>
      </c>
    </row>
    <row r="29" spans="1:6" x14ac:dyDescent="0.25">
      <c r="A29">
        <v>2002</v>
      </c>
      <c r="B29">
        <f>D29-C29</f>
        <v>22495</v>
      </c>
      <c r="C29">
        <v>46376</v>
      </c>
      <c r="D29">
        <v>68871</v>
      </c>
      <c r="E29" s="13">
        <f t="shared" si="1"/>
        <v>0.67337486024596704</v>
      </c>
      <c r="F29" s="13">
        <f>D29/D28-1</f>
        <v>-7.1256152653226379E-2</v>
      </c>
    </row>
    <row r="30" spans="1:6" x14ac:dyDescent="0.25">
      <c r="B30">
        <f>D30-C30</f>
        <v>22795</v>
      </c>
      <c r="C30">
        <v>49272</v>
      </c>
      <c r="D30">
        <v>72067</v>
      </c>
      <c r="E30" s="13">
        <f t="shared" si="1"/>
        <v>0.68369711518448106</v>
      </c>
      <c r="F30" s="13">
        <f>D30/D29-1</f>
        <v>4.6405598873255904E-2</v>
      </c>
    </row>
    <row r="31" spans="1:6" x14ac:dyDescent="0.25">
      <c r="B31">
        <f>D31-C31</f>
        <v>23086</v>
      </c>
      <c r="C31">
        <v>54161</v>
      </c>
      <c r="D31">
        <v>77247</v>
      </c>
      <c r="E31" s="13">
        <f t="shared" si="1"/>
        <v>0.70114049736559347</v>
      </c>
      <c r="F31" s="13">
        <f>D31/D30-1</f>
        <v>7.1877558383171225E-2</v>
      </c>
    </row>
    <row r="32" spans="1:6" x14ac:dyDescent="0.25">
      <c r="B32">
        <f>9117+13310</f>
        <v>22427</v>
      </c>
      <c r="C32">
        <f>23991+32793</f>
        <v>56784</v>
      </c>
      <c r="D32">
        <f>SUM(B32:C32)</f>
        <v>79211</v>
      </c>
      <c r="E32" s="13">
        <f t="shared" si="1"/>
        <v>0.71687013167363123</v>
      </c>
      <c r="F32" s="13">
        <f>D32/D31-1</f>
        <v>2.5424935596204401E-2</v>
      </c>
    </row>
    <row r="33" spans="1:5" x14ac:dyDescent="0.25">
      <c r="B33">
        <f>7477+11068</f>
        <v>18545</v>
      </c>
      <c r="C33">
        <f>22212+30242</f>
        <v>52454</v>
      </c>
      <c r="D33">
        <f>SUM(B33:C33)</f>
        <v>70999</v>
      </c>
      <c r="E33" s="13">
        <f t="shared" si="1"/>
        <v>0.73879913801602837</v>
      </c>
    </row>
    <row r="34" spans="1:5" x14ac:dyDescent="0.25">
      <c r="A34">
        <v>2007</v>
      </c>
      <c r="B34">
        <f>9374+6540</f>
        <v>15914</v>
      </c>
      <c r="C34">
        <f>19946+28838</f>
        <v>48784</v>
      </c>
      <c r="D34">
        <f>SUM(B34:C34)</f>
        <v>64698</v>
      </c>
      <c r="E34" s="13">
        <f t="shared" si="1"/>
        <v>0.75402639957958517</v>
      </c>
    </row>
    <row r="35" spans="1:5" x14ac:dyDescent="0.25">
      <c r="B35">
        <f>D35-C35</f>
        <v>13010</v>
      </c>
      <c r="C35">
        <f>29116+22786</f>
        <v>51902</v>
      </c>
      <c r="D35" s="14">
        <f>37178+27734</f>
        <v>64912</v>
      </c>
      <c r="E35" s="13">
        <f t="shared" si="1"/>
        <v>0.79957480897214694</v>
      </c>
    </row>
    <row r="36" spans="1:5" x14ac:dyDescent="0.25">
      <c r="B36">
        <f>D36-C36</f>
        <v>16268</v>
      </c>
      <c r="C36">
        <f>33750+36677</f>
        <v>70427</v>
      </c>
      <c r="D36" s="14">
        <f>45445+41250</f>
        <v>86695</v>
      </c>
      <c r="E36" s="13">
        <f t="shared" si="1"/>
        <v>0.81235365361324186</v>
      </c>
    </row>
    <row r="37" spans="1:5" x14ac:dyDescent="0.25">
      <c r="B37">
        <f>D37-C37</f>
        <v>19295</v>
      </c>
      <c r="C37">
        <f>46609+35641</f>
        <v>82250</v>
      </c>
      <c r="D37" s="14">
        <f>57821+43724</f>
        <v>101545</v>
      </c>
      <c r="E37" s="13">
        <f t="shared" si="1"/>
        <v>0.80998572061647545</v>
      </c>
    </row>
    <row r="38" spans="1:5" x14ac:dyDescent="0.25">
      <c r="B38">
        <f>D38-C38</f>
        <v>17999</v>
      </c>
      <c r="C38">
        <f>34091+49901</f>
        <v>83992</v>
      </c>
      <c r="D38" s="14">
        <f>61219+40772</f>
        <v>101991</v>
      </c>
      <c r="E38" s="13">
        <f t="shared" si="1"/>
        <v>0.82352364424311952</v>
      </c>
    </row>
    <row r="39" spans="1:5" x14ac:dyDescent="0.25">
      <c r="B39">
        <f>D39-C39</f>
        <v>16119</v>
      </c>
      <c r="C39">
        <f>47400+37335</f>
        <v>84735</v>
      </c>
      <c r="D39" s="14">
        <f>56871+43983</f>
        <v>100854</v>
      </c>
      <c r="E39" s="13">
        <f t="shared" si="1"/>
        <v>0.84017490630019631</v>
      </c>
    </row>
    <row r="40" spans="1:5" x14ac:dyDescent="0.25">
      <c r="A40">
        <v>2013</v>
      </c>
      <c r="B40" s="15">
        <v>19819</v>
      </c>
      <c r="C40" s="15">
        <v>94293</v>
      </c>
      <c r="D40" s="14">
        <f>B40+C40</f>
        <v>114112</v>
      </c>
      <c r="E40" s="13">
        <f t="shared" si="1"/>
        <v>0.8263197560291643</v>
      </c>
    </row>
    <row r="41" spans="1:5" x14ac:dyDescent="0.25">
      <c r="B41" s="13">
        <f>B40/B39-1</f>
        <v>0.22954277560642722</v>
      </c>
      <c r="C41" s="13">
        <f>C40/C39-1</f>
        <v>0.11279872543813063</v>
      </c>
      <c r="D41" s="13">
        <f>D40/D39-1</f>
        <v>0.13145735419517313</v>
      </c>
      <c r="E41" s="16">
        <f>D33-D34</f>
        <v>6301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6"/>
  <sheetViews>
    <sheetView workbookViewId="0">
      <selection activeCell="G29" sqref="G29"/>
    </sheetView>
  </sheetViews>
  <sheetFormatPr defaultRowHeight="15" x14ac:dyDescent="0.25"/>
  <sheetData>
    <row r="2" spans="1:5" x14ac:dyDescent="0.25">
      <c r="A2" s="17" t="s">
        <v>58</v>
      </c>
      <c r="B2" s="18"/>
      <c r="C2" s="18"/>
    </row>
    <row r="3" spans="1:5" x14ac:dyDescent="0.25">
      <c r="A3" s="19"/>
      <c r="B3" s="20" t="s">
        <v>59</v>
      </c>
      <c r="C3" s="21" t="s">
        <v>60</v>
      </c>
      <c r="D3" s="22" t="s">
        <v>61</v>
      </c>
    </row>
    <row r="4" spans="1:5" x14ac:dyDescent="0.25">
      <c r="A4" s="23" t="s">
        <v>62</v>
      </c>
      <c r="B4" s="24">
        <v>71303</v>
      </c>
      <c r="C4" s="24">
        <v>12200</v>
      </c>
      <c r="D4" s="25">
        <v>83503</v>
      </c>
      <c r="E4">
        <f t="shared" ref="E4:E13" si="0">C4/D4</f>
        <v>0.14610253523825492</v>
      </c>
    </row>
    <row r="5" spans="1:5" x14ac:dyDescent="0.25">
      <c r="A5" s="23" t="s">
        <v>63</v>
      </c>
      <c r="B5" s="24">
        <v>68666</v>
      </c>
      <c r="C5" s="24">
        <v>14589</v>
      </c>
      <c r="D5" s="25">
        <v>83255</v>
      </c>
      <c r="E5">
        <f t="shared" si="0"/>
        <v>0.17523271875563029</v>
      </c>
    </row>
    <row r="6" spans="1:5" x14ac:dyDescent="0.25">
      <c r="A6" s="26" t="s">
        <v>64</v>
      </c>
      <c r="B6" s="24">
        <v>65294</v>
      </c>
      <c r="C6" s="24">
        <v>16351</v>
      </c>
      <c r="D6" s="25">
        <v>81645</v>
      </c>
      <c r="E6">
        <f t="shared" si="0"/>
        <v>0.20026945924428929</v>
      </c>
    </row>
    <row r="7" spans="1:5" x14ac:dyDescent="0.25">
      <c r="A7" s="26" t="s">
        <v>65</v>
      </c>
      <c r="B7" s="24">
        <v>64391</v>
      </c>
      <c r="C7" s="24">
        <v>18218</v>
      </c>
      <c r="D7" s="25">
        <v>82609</v>
      </c>
      <c r="E7">
        <f t="shared" si="0"/>
        <v>0.22053287172099892</v>
      </c>
    </row>
    <row r="8" spans="1:5" x14ac:dyDescent="0.25">
      <c r="A8" s="26" t="s">
        <v>66</v>
      </c>
      <c r="B8" s="24">
        <v>61659</v>
      </c>
      <c r="C8" s="24">
        <v>19117</v>
      </c>
      <c r="D8" s="25">
        <v>80776</v>
      </c>
      <c r="E8">
        <f t="shared" si="0"/>
        <v>0.23666683173219769</v>
      </c>
    </row>
    <row r="9" spans="1:5" x14ac:dyDescent="0.25">
      <c r="A9" s="26" t="s">
        <v>67</v>
      </c>
      <c r="B9" s="24">
        <v>64928</v>
      </c>
      <c r="C9" s="24">
        <v>21633</v>
      </c>
      <c r="D9" s="25">
        <v>86561</v>
      </c>
      <c r="E9">
        <f t="shared" si="0"/>
        <v>0.24991624403599774</v>
      </c>
    </row>
    <row r="10" spans="1:5" x14ac:dyDescent="0.25">
      <c r="A10" s="26" t="s">
        <v>68</v>
      </c>
      <c r="B10" s="24">
        <v>68895</v>
      </c>
      <c r="C10" s="24">
        <v>24221</v>
      </c>
      <c r="D10" s="25">
        <v>93116</v>
      </c>
      <c r="E10">
        <f t="shared" si="0"/>
        <v>0.26011641393530649</v>
      </c>
    </row>
    <row r="11" spans="1:5" x14ac:dyDescent="0.25">
      <c r="A11" s="26" t="s">
        <v>69</v>
      </c>
      <c r="B11" s="24">
        <v>80370</v>
      </c>
      <c r="C11" s="24">
        <v>26722</v>
      </c>
      <c r="D11" s="25">
        <v>107092</v>
      </c>
      <c r="E11">
        <f t="shared" si="0"/>
        <v>0.2495237739513689</v>
      </c>
    </row>
    <row r="12" spans="1:5" x14ac:dyDescent="0.25">
      <c r="A12" s="26" t="s">
        <v>70</v>
      </c>
      <c r="B12" s="27">
        <v>75250</v>
      </c>
      <c r="C12" s="27">
        <v>29235</v>
      </c>
      <c r="D12" s="25">
        <v>104485</v>
      </c>
      <c r="E12">
        <f t="shared" si="0"/>
        <v>0.27980092836292292</v>
      </c>
    </row>
    <row r="13" spans="1:5" x14ac:dyDescent="0.25">
      <c r="A13" s="26" t="s">
        <v>71</v>
      </c>
      <c r="B13" s="24">
        <v>70543</v>
      </c>
      <c r="C13" s="24">
        <v>20755</v>
      </c>
      <c r="D13" s="25">
        <v>91298</v>
      </c>
      <c r="E13">
        <f t="shared" si="0"/>
        <v>0.22733247168612675</v>
      </c>
    </row>
    <row r="14" spans="1:5" x14ac:dyDescent="0.25">
      <c r="A14" s="28" t="s">
        <v>72</v>
      </c>
      <c r="B14" s="29">
        <v>68799</v>
      </c>
      <c r="C14" s="29">
        <v>21612</v>
      </c>
      <c r="D14" s="30">
        <v>90411</v>
      </c>
      <c r="E14">
        <f>C14/D14</f>
        <v>0.23904170952649567</v>
      </c>
    </row>
    <row r="16" spans="1:5" x14ac:dyDescent="0.25">
      <c r="B16" s="31">
        <f>B14/B13-1</f>
        <v>-2.4722509674950044E-2</v>
      </c>
      <c r="C16" s="31">
        <f>C14/C13-1</f>
        <v>4.129125511924836E-2</v>
      </c>
      <c r="D16" s="31">
        <f>D14/D13-1</f>
        <v>-9.715437358978285E-3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1"/>
  <sheetViews>
    <sheetView workbookViewId="0">
      <selection activeCell="F36" sqref="F36"/>
    </sheetView>
  </sheetViews>
  <sheetFormatPr defaultRowHeight="15" x14ac:dyDescent="0.25"/>
  <sheetData>
    <row r="2" spans="1:11" x14ac:dyDescent="0.25">
      <c r="A2" s="32"/>
      <c r="B2" s="33" t="s">
        <v>73</v>
      </c>
      <c r="C2" s="33" t="s">
        <v>74</v>
      </c>
      <c r="D2" s="34" t="s">
        <v>75</v>
      </c>
    </row>
    <row r="3" spans="1:11" x14ac:dyDescent="0.25">
      <c r="A3" s="35"/>
      <c r="B3" s="36">
        <v>11.436502026171</v>
      </c>
      <c r="C3" s="36">
        <v>21.6</v>
      </c>
      <c r="D3" s="37">
        <v>11.700000000000001</v>
      </c>
      <c r="E3" s="38">
        <f>B3+C3+D3</f>
        <v>44.736502026171003</v>
      </c>
      <c r="F3" s="38">
        <f t="shared" ref="F3:F12" si="0">B3+C3</f>
        <v>33.036502026171</v>
      </c>
      <c r="G3" s="38">
        <f t="shared" ref="G3:G13" si="1">B3</f>
        <v>11.436502026171</v>
      </c>
      <c r="H3" s="6">
        <f t="shared" ref="H3:H11" si="2">E3-F3</f>
        <v>11.700000000000003</v>
      </c>
    </row>
    <row r="4" spans="1:11" x14ac:dyDescent="0.25">
      <c r="A4" s="35" t="s">
        <v>76</v>
      </c>
      <c r="B4" s="36">
        <v>11.2858050931628</v>
      </c>
      <c r="C4" s="36">
        <v>22.400000000000002</v>
      </c>
      <c r="D4" s="37">
        <v>11.1</v>
      </c>
      <c r="E4" s="38">
        <f t="shared" ref="E4:E11" si="3">B4+C4+D4</f>
        <v>44.7858050931628</v>
      </c>
      <c r="F4" s="38">
        <f t="shared" si="0"/>
        <v>33.685805093162799</v>
      </c>
      <c r="G4" s="38">
        <f t="shared" si="1"/>
        <v>11.2858050931628</v>
      </c>
      <c r="H4" s="6">
        <f t="shared" si="2"/>
        <v>11.100000000000001</v>
      </c>
    </row>
    <row r="5" spans="1:11" x14ac:dyDescent="0.25">
      <c r="A5" s="35"/>
      <c r="B5" s="36">
        <v>11.0860380734629</v>
      </c>
      <c r="C5" s="36">
        <v>22.7</v>
      </c>
      <c r="D5" s="37">
        <v>11</v>
      </c>
      <c r="E5" s="38">
        <f t="shared" si="3"/>
        <v>44.786038073462898</v>
      </c>
      <c r="F5" s="38">
        <f t="shared" si="0"/>
        <v>33.786038073462898</v>
      </c>
      <c r="G5" s="38">
        <f t="shared" si="1"/>
        <v>11.0860380734629</v>
      </c>
      <c r="H5" s="6">
        <f t="shared" si="2"/>
        <v>11</v>
      </c>
    </row>
    <row r="6" spans="1:11" x14ac:dyDescent="0.25">
      <c r="A6" s="35"/>
      <c r="B6" s="36">
        <v>10.801595792546967</v>
      </c>
      <c r="C6" s="36">
        <v>22.174117364742585</v>
      </c>
      <c r="D6" s="37">
        <v>10.76460060192175</v>
      </c>
      <c r="E6" s="38">
        <f t="shared" si="3"/>
        <v>43.740313759211304</v>
      </c>
      <c r="F6" s="38">
        <f t="shared" si="0"/>
        <v>32.975713157289555</v>
      </c>
      <c r="G6" s="38">
        <f t="shared" si="1"/>
        <v>10.801595792546967</v>
      </c>
      <c r="H6" s="6">
        <f t="shared" si="2"/>
        <v>10.76460060192175</v>
      </c>
    </row>
    <row r="7" spans="1:11" x14ac:dyDescent="0.25">
      <c r="A7" s="35" t="s">
        <v>77</v>
      </c>
      <c r="B7" s="36">
        <v>10.629373351629635</v>
      </c>
      <c r="C7" s="36">
        <v>22.04412523235332</v>
      </c>
      <c r="D7" s="37">
        <v>10.889219779471148</v>
      </c>
      <c r="E7" s="38">
        <f t="shared" si="3"/>
        <v>43.562718363454103</v>
      </c>
      <c r="F7" s="38">
        <f t="shared" si="0"/>
        <v>32.673498583982955</v>
      </c>
      <c r="G7" s="38">
        <f t="shared" si="1"/>
        <v>10.629373351629635</v>
      </c>
      <c r="H7" s="6">
        <f t="shared" si="2"/>
        <v>10.889219779471148</v>
      </c>
    </row>
    <row r="8" spans="1:11" x14ac:dyDescent="0.25">
      <c r="A8" s="35"/>
      <c r="B8" s="36">
        <v>11.096545055598945</v>
      </c>
      <c r="C8" s="36">
        <v>20.764996838856035</v>
      </c>
      <c r="D8" s="37">
        <v>11.060284874855896</v>
      </c>
      <c r="E8" s="38">
        <f t="shared" si="3"/>
        <v>42.921826769310876</v>
      </c>
      <c r="F8" s="38">
        <f t="shared" si="0"/>
        <v>31.86154189445498</v>
      </c>
      <c r="G8" s="38">
        <f t="shared" si="1"/>
        <v>11.096545055598945</v>
      </c>
      <c r="H8" s="6">
        <f t="shared" si="2"/>
        <v>11.060284874855896</v>
      </c>
    </row>
    <row r="9" spans="1:11" x14ac:dyDescent="0.25">
      <c r="A9" s="35"/>
      <c r="B9" s="36">
        <v>11.880769057589266</v>
      </c>
      <c r="C9" s="36">
        <v>19.153496330316536</v>
      </c>
      <c r="D9" s="37">
        <v>11.822234229366476</v>
      </c>
      <c r="E9" s="38">
        <f t="shared" si="3"/>
        <v>42.856499617272277</v>
      </c>
      <c r="F9" s="38">
        <f t="shared" si="0"/>
        <v>31.034265387905801</v>
      </c>
      <c r="G9" s="38">
        <f t="shared" si="1"/>
        <v>11.880769057589266</v>
      </c>
      <c r="H9" s="6">
        <f t="shared" si="2"/>
        <v>11.822234229366476</v>
      </c>
    </row>
    <row r="10" spans="1:11" x14ac:dyDescent="0.25">
      <c r="A10" s="35" t="s">
        <v>78</v>
      </c>
      <c r="B10" s="36">
        <v>11.754020880361175</v>
      </c>
      <c r="C10" s="36">
        <v>19.404274830699769</v>
      </c>
      <c r="D10" s="37">
        <v>12.282202313769751</v>
      </c>
      <c r="E10" s="38">
        <f t="shared" si="3"/>
        <v>43.440498024830696</v>
      </c>
      <c r="F10" s="38">
        <f t="shared" si="0"/>
        <v>31.158295711060944</v>
      </c>
      <c r="G10" s="38">
        <f t="shared" si="1"/>
        <v>11.754020880361175</v>
      </c>
      <c r="H10" s="6">
        <f t="shared" si="2"/>
        <v>12.282202313769751</v>
      </c>
    </row>
    <row r="11" spans="1:11" x14ac:dyDescent="0.25">
      <c r="A11" s="35"/>
      <c r="B11" s="36">
        <v>11.929363761759628</v>
      </c>
      <c r="C11" s="36">
        <v>20.19310982811739</v>
      </c>
      <c r="D11" s="37">
        <v>11.361928124819315</v>
      </c>
      <c r="E11" s="38">
        <f t="shared" si="3"/>
        <v>43.484401714696332</v>
      </c>
      <c r="F11" s="38">
        <f t="shared" si="0"/>
        <v>32.122473589877018</v>
      </c>
      <c r="G11" s="38">
        <f t="shared" si="1"/>
        <v>11.929363761759628</v>
      </c>
      <c r="H11" s="6">
        <f t="shared" si="2"/>
        <v>11.361928124819315</v>
      </c>
    </row>
    <row r="12" spans="1:11" x14ac:dyDescent="0.25">
      <c r="A12" s="35"/>
      <c r="B12" s="36">
        <v>12.360655737704917</v>
      </c>
      <c r="C12" s="36">
        <v>20.898040783686525</v>
      </c>
      <c r="D12" s="37"/>
      <c r="E12" s="38"/>
      <c r="F12" s="38">
        <f t="shared" si="0"/>
        <v>33.258696521391443</v>
      </c>
      <c r="G12" s="38">
        <f t="shared" si="1"/>
        <v>12.360655737704917</v>
      </c>
      <c r="H12" s="6">
        <f>E12-F12</f>
        <v>-33.258696521391443</v>
      </c>
    </row>
    <row r="13" spans="1:11" x14ac:dyDescent="0.25">
      <c r="A13" s="35" t="s">
        <v>79</v>
      </c>
      <c r="B13" s="36">
        <v>15.300493055137995</v>
      </c>
      <c r="C13" s="36">
        <v>18.72106307498046</v>
      </c>
      <c r="D13" s="37"/>
      <c r="E13" s="38"/>
      <c r="F13" s="38">
        <f>B13+C13</f>
        <v>34.021556130118455</v>
      </c>
      <c r="G13" s="38">
        <f t="shared" si="1"/>
        <v>15.300493055137995</v>
      </c>
    </row>
    <row r="14" spans="1:11" x14ac:dyDescent="0.25">
      <c r="A14" s="35"/>
      <c r="B14" s="36">
        <v>15.142316991421062</v>
      </c>
      <c r="C14" s="36">
        <v>18.298221696656547</v>
      </c>
      <c r="D14" s="37"/>
      <c r="E14" s="38"/>
      <c r="F14" s="38">
        <f>B14+C14</f>
        <v>33.440538688077609</v>
      </c>
      <c r="G14" s="38">
        <f>B14</f>
        <v>15.142316991421062</v>
      </c>
    </row>
    <row r="15" spans="1:11" x14ac:dyDescent="0.25">
      <c r="A15" s="35"/>
      <c r="B15" s="36">
        <v>15.061718958994152</v>
      </c>
      <c r="C15" s="36">
        <v>18.524859555929222</v>
      </c>
      <c r="D15" s="37"/>
      <c r="E15" s="38"/>
      <c r="F15" s="38">
        <v>33.586578514923374</v>
      </c>
      <c r="G15" s="38">
        <f>B15</f>
        <v>15.061718958994152</v>
      </c>
      <c r="H15" s="6"/>
      <c r="K15" s="38"/>
    </row>
    <row r="16" spans="1:11" x14ac:dyDescent="0.25">
      <c r="A16" s="39" t="s">
        <v>80</v>
      </c>
      <c r="B16" s="40">
        <v>14.895662815276298</v>
      </c>
      <c r="C16" s="40"/>
      <c r="D16" s="41"/>
      <c r="E16" s="38"/>
      <c r="F16" s="38"/>
      <c r="G16" s="38">
        <f>B16</f>
        <v>14.895662815276298</v>
      </c>
      <c r="K16" s="38"/>
    </row>
    <row r="17" spans="2:7" x14ac:dyDescent="0.25">
      <c r="B17" s="6"/>
      <c r="G17" s="38"/>
    </row>
    <row r="20" spans="2:7" x14ac:dyDescent="0.25">
      <c r="B20" s="6"/>
      <c r="C20" s="6"/>
      <c r="D20" s="6"/>
    </row>
    <row r="21" spans="2:7" x14ac:dyDescent="0.25">
      <c r="B21" s="6"/>
      <c r="C21" s="6"/>
      <c r="D21" s="6"/>
    </row>
    <row r="22" spans="2:7" x14ac:dyDescent="0.25">
      <c r="B22" s="6"/>
      <c r="C22" s="6"/>
      <c r="D22" s="6"/>
    </row>
    <row r="23" spans="2:7" x14ac:dyDescent="0.25">
      <c r="B23" s="6"/>
      <c r="C23" s="6"/>
      <c r="D23" s="6"/>
    </row>
    <row r="24" spans="2:7" x14ac:dyDescent="0.25">
      <c r="B24" s="6"/>
      <c r="C24" s="6"/>
      <c r="D24" s="6"/>
    </row>
    <row r="25" spans="2:7" x14ac:dyDescent="0.25">
      <c r="B25" s="6"/>
      <c r="C25" s="6"/>
      <c r="D25" s="6"/>
    </row>
    <row r="26" spans="2:7" x14ac:dyDescent="0.25">
      <c r="B26" s="6"/>
      <c r="C26" s="6"/>
      <c r="D26" s="6"/>
    </row>
    <row r="27" spans="2:7" x14ac:dyDescent="0.25">
      <c r="B27" s="6"/>
      <c r="C27" s="6"/>
      <c r="D27" s="6"/>
      <c r="F27" s="6"/>
    </row>
    <row r="28" spans="2:7" x14ac:dyDescent="0.25">
      <c r="B28" s="6"/>
      <c r="C28" s="6"/>
      <c r="D28" s="6"/>
      <c r="F28" s="6"/>
    </row>
    <row r="29" spans="2:7" x14ac:dyDescent="0.25">
      <c r="B29" s="6"/>
      <c r="C29" s="6"/>
      <c r="D29" s="6"/>
      <c r="F29" s="6"/>
    </row>
    <row r="30" spans="2:7" x14ac:dyDescent="0.25">
      <c r="B30" s="6"/>
      <c r="C30" s="6"/>
      <c r="D30" s="6"/>
      <c r="F30" s="6"/>
    </row>
    <row r="31" spans="2:7" x14ac:dyDescent="0.25">
      <c r="B31" s="6"/>
      <c r="C31" s="6"/>
      <c r="D31" s="6"/>
      <c r="F31" s="6"/>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21"/>
  <sheetViews>
    <sheetView workbookViewId="0">
      <selection activeCell="J35" sqref="J35"/>
    </sheetView>
  </sheetViews>
  <sheetFormatPr defaultRowHeight="15" x14ac:dyDescent="0.25"/>
  <sheetData>
    <row r="9" spans="1:2" x14ac:dyDescent="0.25">
      <c r="A9" s="42"/>
    </row>
    <row r="10" spans="1:2" x14ac:dyDescent="0.25">
      <c r="A10" s="32" t="s">
        <v>81</v>
      </c>
      <c r="B10" s="34" t="s">
        <v>82</v>
      </c>
    </row>
    <row r="11" spans="1:2" x14ac:dyDescent="0.25">
      <c r="A11" s="35" t="s">
        <v>62</v>
      </c>
      <c r="B11" s="43">
        <v>22.310087955483755</v>
      </c>
    </row>
    <row r="12" spans="1:2" x14ac:dyDescent="0.25">
      <c r="A12" s="35" t="s">
        <v>63</v>
      </c>
      <c r="B12" s="43">
        <v>22.06416797488226</v>
      </c>
    </row>
    <row r="13" spans="1:2" x14ac:dyDescent="0.25">
      <c r="A13" s="35" t="s">
        <v>64</v>
      </c>
      <c r="B13" s="43">
        <v>21.792496079141031</v>
      </c>
    </row>
    <row r="14" spans="1:2" x14ac:dyDescent="0.25">
      <c r="A14" s="44" t="s">
        <v>65</v>
      </c>
      <c r="B14" s="43">
        <v>21.597222222222221</v>
      </c>
    </row>
    <row r="15" spans="1:2" x14ac:dyDescent="0.25">
      <c r="A15" s="35" t="s">
        <v>66</v>
      </c>
      <c r="B15" s="43">
        <v>21.59813617344998</v>
      </c>
    </row>
    <row r="16" spans="1:2" x14ac:dyDescent="0.25">
      <c r="A16" s="35" t="s">
        <v>67</v>
      </c>
      <c r="B16" s="43">
        <v>21.478239548853747</v>
      </c>
    </row>
    <row r="17" spans="1:2" x14ac:dyDescent="0.25">
      <c r="A17" s="35" t="s">
        <v>68</v>
      </c>
      <c r="B17" s="43">
        <v>21.428412288930581</v>
      </c>
    </row>
    <row r="18" spans="1:2" x14ac:dyDescent="0.25">
      <c r="A18" s="44" t="s">
        <v>69</v>
      </c>
      <c r="B18" s="43">
        <v>21.181967055196996</v>
      </c>
    </row>
    <row r="19" spans="1:2" x14ac:dyDescent="0.25">
      <c r="A19" s="45" t="s">
        <v>70</v>
      </c>
      <c r="B19" s="43">
        <v>21.173997486576031</v>
      </c>
    </row>
    <row r="20" spans="1:2" x14ac:dyDescent="0.25">
      <c r="A20" s="35" t="s">
        <v>71</v>
      </c>
      <c r="B20" s="43">
        <v>21.065115598478197</v>
      </c>
    </row>
    <row r="21" spans="1:2" x14ac:dyDescent="0.25">
      <c r="A21" s="39" t="s">
        <v>72</v>
      </c>
      <c r="B21" s="46">
        <v>21.082045654082528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42</vt:i4>
      </vt:variant>
    </vt:vector>
  </HeadingPairs>
  <TitlesOfParts>
    <vt:vector size="42" baseType="lpstr">
      <vt:lpstr>Figur 1</vt:lpstr>
      <vt:lpstr>Figur 2</vt:lpstr>
      <vt:lpstr>Figur 3 %</vt:lpstr>
      <vt:lpstr>Figur 3_original</vt:lpstr>
      <vt:lpstr>Tabell 1</vt:lpstr>
      <vt:lpstr>Figur 4</vt:lpstr>
      <vt:lpstr>Figur 5</vt:lpstr>
      <vt:lpstr>Figur 6</vt:lpstr>
      <vt:lpstr>Figur 7</vt:lpstr>
      <vt:lpstr>Tabell 2</vt:lpstr>
      <vt:lpstr>Figur 8</vt:lpstr>
      <vt:lpstr>Figur 9</vt:lpstr>
      <vt:lpstr>Figur 10</vt:lpstr>
      <vt:lpstr>Figur 11</vt:lpstr>
      <vt:lpstr>Figur 12</vt:lpstr>
      <vt:lpstr>Figur 13a &amp; b</vt:lpstr>
      <vt:lpstr>Tabell 3</vt:lpstr>
      <vt:lpstr>Tabell 4</vt:lpstr>
      <vt:lpstr>Figur 14</vt:lpstr>
      <vt:lpstr>Figur 15</vt:lpstr>
      <vt:lpstr>Figur 16</vt:lpstr>
      <vt:lpstr>Figur 17</vt:lpstr>
      <vt:lpstr>Figur 18</vt:lpstr>
      <vt:lpstr>Figur 19</vt:lpstr>
      <vt:lpstr>Tabell 5</vt:lpstr>
      <vt:lpstr>Figur 20</vt:lpstr>
      <vt:lpstr>Figur 21</vt:lpstr>
      <vt:lpstr>Figur 22</vt:lpstr>
      <vt:lpstr>Tabell 6</vt:lpstr>
      <vt:lpstr>Figur 23</vt:lpstr>
      <vt:lpstr>Figur 24a</vt:lpstr>
      <vt:lpstr>Figur 24b</vt:lpstr>
      <vt:lpstr>Figur 25</vt:lpstr>
      <vt:lpstr>Figur 26</vt:lpstr>
      <vt:lpstr>Figur 27</vt:lpstr>
      <vt:lpstr>Figur 28</vt:lpstr>
      <vt:lpstr>Figur 29</vt:lpstr>
      <vt:lpstr>Tabell 7</vt:lpstr>
      <vt:lpstr>Figur 31</vt:lpstr>
      <vt:lpstr>Figur 32</vt:lpstr>
      <vt:lpstr>Tabell 8</vt:lpstr>
      <vt:lpstr>Blad41</vt:lpstr>
    </vt:vector>
  </TitlesOfParts>
  <Company>Hogskoleverket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Inkinen</dc:creator>
  <cp:lastModifiedBy>Marie Kahlroth</cp:lastModifiedBy>
  <dcterms:created xsi:type="dcterms:W3CDTF">2014-04-25T07:27:04Z</dcterms:created>
  <dcterms:modified xsi:type="dcterms:W3CDTF">2014-05-09T09:05:36Z</dcterms:modified>
</cp:coreProperties>
</file>